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t_4\Downloads\Snížení vlhkosti\PD soutěž\"/>
    </mc:Choice>
  </mc:AlternateContent>
  <xr:revisionPtr revIDLastSave="0" documentId="13_ncr:1_{AE6343A1-015F-4FF4-8B5F-125DC162356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Pol'!$A$1:$Y$366</definedName>
    <definedName name="_xlnm.Print_Area" localSheetId="4">'01 02 Pol'!$A$1:$Y$42</definedName>
    <definedName name="_xlnm.Print_Area" localSheetId="1">Stavba!$A$1:$J$76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G42" i="1"/>
  <c r="F42" i="1"/>
  <c r="G41" i="1"/>
  <c r="F41" i="1"/>
  <c r="G40" i="1"/>
  <c r="F40" i="1"/>
  <c r="G39" i="1"/>
  <c r="F39" i="1"/>
  <c r="G32" i="13"/>
  <c r="BA29" i="13"/>
  <c r="BA27" i="13"/>
  <c r="BA25" i="13"/>
  <c r="BA21" i="13"/>
  <c r="BA18" i="13"/>
  <c r="BA16" i="13"/>
  <c r="BA14" i="13"/>
  <c r="BA12" i="13"/>
  <c r="BA10" i="13"/>
  <c r="G8" i="13"/>
  <c r="G9" i="13"/>
  <c r="M9" i="13" s="1"/>
  <c r="I9" i="13"/>
  <c r="I8" i="13" s="1"/>
  <c r="K9" i="13"/>
  <c r="K8" i="13" s="1"/>
  <c r="O9" i="13"/>
  <c r="O8" i="13" s="1"/>
  <c r="Q9" i="13"/>
  <c r="Q8" i="13" s="1"/>
  <c r="V9" i="13"/>
  <c r="V8" i="13" s="1"/>
  <c r="G11" i="13"/>
  <c r="I11" i="13"/>
  <c r="K11" i="13"/>
  <c r="M11" i="13"/>
  <c r="O11" i="13"/>
  <c r="Q11" i="13"/>
  <c r="V11" i="13"/>
  <c r="G13" i="13"/>
  <c r="I13" i="13"/>
  <c r="K13" i="13"/>
  <c r="M13" i="13"/>
  <c r="O13" i="13"/>
  <c r="Q13" i="13"/>
  <c r="V13" i="13"/>
  <c r="G15" i="13"/>
  <c r="I15" i="13"/>
  <c r="K15" i="13"/>
  <c r="M15" i="13"/>
  <c r="O15" i="13"/>
  <c r="Q15" i="13"/>
  <c r="V15" i="13"/>
  <c r="G17" i="13"/>
  <c r="M17" i="13" s="1"/>
  <c r="I17" i="13"/>
  <c r="K17" i="13"/>
  <c r="O17" i="13"/>
  <c r="Q17" i="13"/>
  <c r="V17" i="13"/>
  <c r="V19" i="13"/>
  <c r="G20" i="13"/>
  <c r="M20" i="13" s="1"/>
  <c r="I20" i="13"/>
  <c r="I19" i="13" s="1"/>
  <c r="K20" i="13"/>
  <c r="K19" i="13" s="1"/>
  <c r="O20" i="13"/>
  <c r="O19" i="13" s="1"/>
  <c r="Q20" i="13"/>
  <c r="V20" i="13"/>
  <c r="G22" i="13"/>
  <c r="G19" i="13" s="1"/>
  <c r="I22" i="13"/>
  <c r="K22" i="13"/>
  <c r="O22" i="13"/>
  <c r="Q22" i="13"/>
  <c r="Q19" i="13" s="1"/>
  <c r="V22" i="13"/>
  <c r="G24" i="13"/>
  <c r="I24" i="13"/>
  <c r="K24" i="13"/>
  <c r="M24" i="13"/>
  <c r="O24" i="13"/>
  <c r="Q24" i="13"/>
  <c r="V24" i="13"/>
  <c r="G26" i="13"/>
  <c r="I26" i="13"/>
  <c r="K26" i="13"/>
  <c r="M26" i="13"/>
  <c r="O26" i="13"/>
  <c r="Q26" i="13"/>
  <c r="V26" i="13"/>
  <c r="G28" i="13"/>
  <c r="I28" i="13"/>
  <c r="K28" i="13"/>
  <c r="M28" i="13"/>
  <c r="O28" i="13"/>
  <c r="Q28" i="13"/>
  <c r="V28" i="13"/>
  <c r="G30" i="13"/>
  <c r="I30" i="13"/>
  <c r="K30" i="13"/>
  <c r="M30" i="13"/>
  <c r="O30" i="13"/>
  <c r="Q30" i="13"/>
  <c r="V30" i="13"/>
  <c r="AE32" i="13"/>
  <c r="G356" i="12"/>
  <c r="BA323" i="12"/>
  <c r="BA138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I11" i="12"/>
  <c r="K11" i="12"/>
  <c r="M11" i="12"/>
  <c r="O11" i="12"/>
  <c r="Q11" i="12"/>
  <c r="V11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1" i="12"/>
  <c r="M21" i="12" s="1"/>
  <c r="I21" i="12"/>
  <c r="K21" i="12"/>
  <c r="O21" i="12"/>
  <c r="Q21" i="12"/>
  <c r="V21" i="12"/>
  <c r="G23" i="12"/>
  <c r="M23" i="12" s="1"/>
  <c r="I23" i="12"/>
  <c r="K23" i="12"/>
  <c r="O23" i="12"/>
  <c r="Q23" i="12"/>
  <c r="V23" i="12"/>
  <c r="G26" i="12"/>
  <c r="I26" i="12"/>
  <c r="K26" i="12"/>
  <c r="M26" i="12"/>
  <c r="O26" i="12"/>
  <c r="Q26" i="12"/>
  <c r="V26" i="12"/>
  <c r="G28" i="12"/>
  <c r="G8" i="12" s="1"/>
  <c r="I28" i="12"/>
  <c r="K28" i="12"/>
  <c r="O28" i="12"/>
  <c r="Q28" i="12"/>
  <c r="V28" i="12"/>
  <c r="G34" i="12"/>
  <c r="M34" i="12" s="1"/>
  <c r="I34" i="12"/>
  <c r="K34" i="12"/>
  <c r="O34" i="12"/>
  <c r="Q34" i="12"/>
  <c r="V34" i="12"/>
  <c r="G40" i="12"/>
  <c r="I40" i="12"/>
  <c r="K40" i="12"/>
  <c r="M40" i="12"/>
  <c r="O40" i="12"/>
  <c r="Q40" i="12"/>
  <c r="V40" i="12"/>
  <c r="G42" i="12"/>
  <c r="I42" i="12"/>
  <c r="K42" i="12"/>
  <c r="M42" i="12"/>
  <c r="O42" i="12"/>
  <c r="Q42" i="12"/>
  <c r="V42" i="12"/>
  <c r="G44" i="12"/>
  <c r="I44" i="12"/>
  <c r="K44" i="12"/>
  <c r="M44" i="12"/>
  <c r="O44" i="12"/>
  <c r="Q44" i="12"/>
  <c r="V44" i="12"/>
  <c r="G51" i="12"/>
  <c r="M51" i="12" s="1"/>
  <c r="I51" i="12"/>
  <c r="K51" i="12"/>
  <c r="O51" i="12"/>
  <c r="Q51" i="12"/>
  <c r="V51" i="12"/>
  <c r="G55" i="12"/>
  <c r="M55" i="12" s="1"/>
  <c r="I55" i="12"/>
  <c r="K55" i="12"/>
  <c r="O55" i="12"/>
  <c r="Q55" i="12"/>
  <c r="V55" i="12"/>
  <c r="G57" i="12"/>
  <c r="I57" i="12"/>
  <c r="K57" i="12"/>
  <c r="M57" i="12"/>
  <c r="O57" i="12"/>
  <c r="Q57" i="12"/>
  <c r="V57" i="12"/>
  <c r="G59" i="12"/>
  <c r="M59" i="12" s="1"/>
  <c r="I59" i="12"/>
  <c r="K59" i="12"/>
  <c r="O59" i="12"/>
  <c r="Q59" i="12"/>
  <c r="V59" i="12"/>
  <c r="G63" i="12"/>
  <c r="M63" i="12" s="1"/>
  <c r="I63" i="12"/>
  <c r="K63" i="12"/>
  <c r="O63" i="12"/>
  <c r="Q63" i="12"/>
  <c r="V63" i="12"/>
  <c r="G65" i="12"/>
  <c r="M65" i="12" s="1"/>
  <c r="I65" i="12"/>
  <c r="K65" i="12"/>
  <c r="O65" i="12"/>
  <c r="Q65" i="12"/>
  <c r="V65" i="12"/>
  <c r="G67" i="12"/>
  <c r="I67" i="12"/>
  <c r="K67" i="12"/>
  <c r="M67" i="12"/>
  <c r="O67" i="12"/>
  <c r="Q67" i="12"/>
  <c r="V67" i="12"/>
  <c r="G69" i="12"/>
  <c r="I69" i="12"/>
  <c r="K69" i="12"/>
  <c r="M69" i="12"/>
  <c r="O69" i="12"/>
  <c r="Q69" i="12"/>
  <c r="V69" i="12"/>
  <c r="G71" i="12"/>
  <c r="M71" i="12" s="1"/>
  <c r="I71" i="12"/>
  <c r="K71" i="12"/>
  <c r="O71" i="12"/>
  <c r="Q71" i="12"/>
  <c r="V71" i="12"/>
  <c r="G73" i="12"/>
  <c r="M73" i="12" s="1"/>
  <c r="I73" i="12"/>
  <c r="K73" i="12"/>
  <c r="O73" i="12"/>
  <c r="Q73" i="12"/>
  <c r="V73" i="12"/>
  <c r="G75" i="12"/>
  <c r="I75" i="12"/>
  <c r="K75" i="12"/>
  <c r="M75" i="12"/>
  <c r="O75" i="12"/>
  <c r="Q75" i="12"/>
  <c r="V75" i="12"/>
  <c r="G81" i="12"/>
  <c r="M81" i="12" s="1"/>
  <c r="I81" i="12"/>
  <c r="K81" i="12"/>
  <c r="O81" i="12"/>
  <c r="Q81" i="12"/>
  <c r="V81" i="12"/>
  <c r="G88" i="12"/>
  <c r="M88" i="12" s="1"/>
  <c r="I88" i="12"/>
  <c r="K88" i="12"/>
  <c r="O88" i="12"/>
  <c r="Q88" i="12"/>
  <c r="V88" i="12"/>
  <c r="G90" i="12"/>
  <c r="M90" i="12" s="1"/>
  <c r="I90" i="12"/>
  <c r="K90" i="12"/>
  <c r="O90" i="12"/>
  <c r="Q90" i="12"/>
  <c r="V90" i="12"/>
  <c r="G92" i="12"/>
  <c r="I92" i="12"/>
  <c r="K92" i="12"/>
  <c r="M92" i="12"/>
  <c r="O92" i="12"/>
  <c r="Q92" i="12"/>
  <c r="V92" i="12"/>
  <c r="G95" i="12"/>
  <c r="M95" i="12" s="1"/>
  <c r="I95" i="12"/>
  <c r="I94" i="12" s="1"/>
  <c r="K95" i="12"/>
  <c r="O95" i="12"/>
  <c r="Q95" i="12"/>
  <c r="Q94" i="12" s="1"/>
  <c r="V95" i="12"/>
  <c r="G103" i="12"/>
  <c r="M103" i="12" s="1"/>
  <c r="I103" i="12"/>
  <c r="K103" i="12"/>
  <c r="K94" i="12" s="1"/>
  <c r="O103" i="12"/>
  <c r="Q103" i="12"/>
  <c r="V103" i="12"/>
  <c r="V94" i="12" s="1"/>
  <c r="G105" i="12"/>
  <c r="I105" i="12"/>
  <c r="K105" i="12"/>
  <c r="M105" i="12"/>
  <c r="O105" i="12"/>
  <c r="Q105" i="12"/>
  <c r="V105" i="12"/>
  <c r="G112" i="12"/>
  <c r="M112" i="12" s="1"/>
  <c r="I112" i="12"/>
  <c r="K112" i="12"/>
  <c r="O112" i="12"/>
  <c r="Q112" i="12"/>
  <c r="V112" i="12"/>
  <c r="G116" i="12"/>
  <c r="M116" i="12" s="1"/>
  <c r="I116" i="12"/>
  <c r="K116" i="12"/>
  <c r="O116" i="12"/>
  <c r="Q116" i="12"/>
  <c r="V116" i="12"/>
  <c r="G118" i="12"/>
  <c r="M118" i="12" s="1"/>
  <c r="I118" i="12"/>
  <c r="K118" i="12"/>
  <c r="O118" i="12"/>
  <c r="Q118" i="12"/>
  <c r="V118" i="12"/>
  <c r="G121" i="12"/>
  <c r="I121" i="12"/>
  <c r="K121" i="12"/>
  <c r="M121" i="12"/>
  <c r="O121" i="12"/>
  <c r="Q121" i="12"/>
  <c r="V121" i="12"/>
  <c r="G123" i="12"/>
  <c r="M123" i="12" s="1"/>
  <c r="I123" i="12"/>
  <c r="K123" i="12"/>
  <c r="O123" i="12"/>
  <c r="O94" i="12" s="1"/>
  <c r="Q123" i="12"/>
  <c r="V123" i="12"/>
  <c r="G125" i="12"/>
  <c r="M125" i="12" s="1"/>
  <c r="I125" i="12"/>
  <c r="K125" i="12"/>
  <c r="O125" i="12"/>
  <c r="Q125" i="12"/>
  <c r="V125" i="12"/>
  <c r="G130" i="12"/>
  <c r="M130" i="12" s="1"/>
  <c r="I130" i="12"/>
  <c r="K130" i="12"/>
  <c r="O130" i="12"/>
  <c r="Q130" i="12"/>
  <c r="V130" i="12"/>
  <c r="G134" i="12"/>
  <c r="I134" i="12"/>
  <c r="K134" i="12"/>
  <c r="M134" i="12"/>
  <c r="O134" i="12"/>
  <c r="Q134" i="12"/>
  <c r="V134" i="12"/>
  <c r="G137" i="12"/>
  <c r="M137" i="12" s="1"/>
  <c r="I137" i="12"/>
  <c r="K137" i="12"/>
  <c r="O137" i="12"/>
  <c r="Q137" i="12"/>
  <c r="V137" i="12"/>
  <c r="G140" i="12"/>
  <c r="M140" i="12" s="1"/>
  <c r="I140" i="12"/>
  <c r="K140" i="12"/>
  <c r="O140" i="12"/>
  <c r="Q140" i="12"/>
  <c r="V140" i="12"/>
  <c r="G142" i="12"/>
  <c r="M142" i="12" s="1"/>
  <c r="I142" i="12"/>
  <c r="K142" i="12"/>
  <c r="O142" i="12"/>
  <c r="Q142" i="12"/>
  <c r="V142" i="12"/>
  <c r="G145" i="12"/>
  <c r="I145" i="12"/>
  <c r="K145" i="12"/>
  <c r="M145" i="12"/>
  <c r="O145" i="12"/>
  <c r="Q145" i="12"/>
  <c r="V145" i="12"/>
  <c r="G147" i="12"/>
  <c r="M147" i="12" s="1"/>
  <c r="I147" i="12"/>
  <c r="K147" i="12"/>
  <c r="O147" i="12"/>
  <c r="Q147" i="12"/>
  <c r="V147" i="12"/>
  <c r="G149" i="12"/>
  <c r="I149" i="12"/>
  <c r="O149" i="12"/>
  <c r="Q149" i="12"/>
  <c r="G150" i="12"/>
  <c r="M150" i="12" s="1"/>
  <c r="M149" i="12" s="1"/>
  <c r="I150" i="12"/>
  <c r="K150" i="12"/>
  <c r="K149" i="12" s="1"/>
  <c r="O150" i="12"/>
  <c r="Q150" i="12"/>
  <c r="V150" i="12"/>
  <c r="V149" i="12" s="1"/>
  <c r="G152" i="12"/>
  <c r="I152" i="12"/>
  <c r="K152" i="12"/>
  <c r="M152" i="12"/>
  <c r="O152" i="12"/>
  <c r="Q152" i="12"/>
  <c r="V152" i="12"/>
  <c r="G154" i="12"/>
  <c r="G155" i="12"/>
  <c r="M155" i="12" s="1"/>
  <c r="I155" i="12"/>
  <c r="I154" i="12" s="1"/>
  <c r="K155" i="12"/>
  <c r="O155" i="12"/>
  <c r="Q155" i="12"/>
  <c r="Q154" i="12" s="1"/>
  <c r="V155" i="12"/>
  <c r="G160" i="12"/>
  <c r="M160" i="12" s="1"/>
  <c r="I160" i="12"/>
  <c r="K160" i="12"/>
  <c r="K154" i="12" s="1"/>
  <c r="O160" i="12"/>
  <c r="Q160" i="12"/>
  <c r="V160" i="12"/>
  <c r="V154" i="12" s="1"/>
  <c r="G161" i="12"/>
  <c r="I161" i="12"/>
  <c r="K161" i="12"/>
  <c r="M161" i="12"/>
  <c r="O161" i="12"/>
  <c r="Q161" i="12"/>
  <c r="V161" i="12"/>
  <c r="G167" i="12"/>
  <c r="M167" i="12" s="1"/>
  <c r="I167" i="12"/>
  <c r="K167" i="12"/>
  <c r="O167" i="12"/>
  <c r="O154" i="12" s="1"/>
  <c r="Q167" i="12"/>
  <c r="V167" i="12"/>
  <c r="G170" i="12"/>
  <c r="M170" i="12" s="1"/>
  <c r="I170" i="12"/>
  <c r="K170" i="12"/>
  <c r="K169" i="12" s="1"/>
  <c r="O170" i="12"/>
  <c r="Q170" i="12"/>
  <c r="V170" i="12"/>
  <c r="V169" i="12" s="1"/>
  <c r="G172" i="12"/>
  <c r="I172" i="12"/>
  <c r="K172" i="12"/>
  <c r="M172" i="12"/>
  <c r="O172" i="12"/>
  <c r="Q172" i="12"/>
  <c r="V172" i="12"/>
  <c r="G175" i="12"/>
  <c r="G169" i="12" s="1"/>
  <c r="I175" i="12"/>
  <c r="K175" i="12"/>
  <c r="O175" i="12"/>
  <c r="O169" i="12" s="1"/>
  <c r="Q175" i="12"/>
  <c r="V175" i="12"/>
  <c r="G179" i="12"/>
  <c r="M179" i="12" s="1"/>
  <c r="I179" i="12"/>
  <c r="I169" i="12" s="1"/>
  <c r="K179" i="12"/>
  <c r="O179" i="12"/>
  <c r="Q179" i="12"/>
  <c r="V179" i="12"/>
  <c r="G182" i="12"/>
  <c r="M182" i="12" s="1"/>
  <c r="I182" i="12"/>
  <c r="K182" i="12"/>
  <c r="O182" i="12"/>
  <c r="Q182" i="12"/>
  <c r="V182" i="12"/>
  <c r="G186" i="12"/>
  <c r="I186" i="12"/>
  <c r="K186" i="12"/>
  <c r="M186" i="12"/>
  <c r="O186" i="12"/>
  <c r="Q186" i="12"/>
  <c r="V186" i="12"/>
  <c r="G189" i="12"/>
  <c r="M189" i="12" s="1"/>
  <c r="I189" i="12"/>
  <c r="K189" i="12"/>
  <c r="O189" i="12"/>
  <c r="Q189" i="12"/>
  <c r="V189" i="12"/>
  <c r="G191" i="12"/>
  <c r="M191" i="12" s="1"/>
  <c r="I191" i="12"/>
  <c r="K191" i="12"/>
  <c r="O191" i="12"/>
  <c r="Q191" i="12"/>
  <c r="Q169" i="12" s="1"/>
  <c r="V191" i="12"/>
  <c r="G193" i="12"/>
  <c r="M193" i="12" s="1"/>
  <c r="I193" i="12"/>
  <c r="K193" i="12"/>
  <c r="O193" i="12"/>
  <c r="Q193" i="12"/>
  <c r="V193" i="12"/>
  <c r="K195" i="12"/>
  <c r="V195" i="12"/>
  <c r="G196" i="12"/>
  <c r="G195" i="12" s="1"/>
  <c r="I196" i="12"/>
  <c r="I195" i="12" s="1"/>
  <c r="K196" i="12"/>
  <c r="O196" i="12"/>
  <c r="O195" i="12" s="1"/>
  <c r="Q196" i="12"/>
  <c r="V196" i="12"/>
  <c r="G199" i="12"/>
  <c r="M199" i="12" s="1"/>
  <c r="I199" i="12"/>
  <c r="K199" i="12"/>
  <c r="O199" i="12"/>
  <c r="Q199" i="12"/>
  <c r="Q195" i="12" s="1"/>
  <c r="V199" i="12"/>
  <c r="K201" i="12"/>
  <c r="G202" i="12"/>
  <c r="I202" i="12"/>
  <c r="K202" i="12"/>
  <c r="M202" i="12"/>
  <c r="O202" i="12"/>
  <c r="O201" i="12" s="1"/>
  <c r="Q202" i="12"/>
  <c r="V202" i="12"/>
  <c r="G204" i="12"/>
  <c r="G201" i="12" s="1"/>
  <c r="I204" i="12"/>
  <c r="K204" i="12"/>
  <c r="O204" i="12"/>
  <c r="Q204" i="12"/>
  <c r="V204" i="12"/>
  <c r="G211" i="12"/>
  <c r="M211" i="12" s="1"/>
  <c r="I211" i="12"/>
  <c r="I201" i="12" s="1"/>
  <c r="K211" i="12"/>
  <c r="O211" i="12"/>
  <c r="Q211" i="12"/>
  <c r="Q201" i="12" s="1"/>
  <c r="V211" i="12"/>
  <c r="G213" i="12"/>
  <c r="M213" i="12" s="1"/>
  <c r="I213" i="12"/>
  <c r="K213" i="12"/>
  <c r="O213" i="12"/>
  <c r="Q213" i="12"/>
  <c r="V213" i="12"/>
  <c r="V201" i="12" s="1"/>
  <c r="G217" i="12"/>
  <c r="G216" i="12" s="1"/>
  <c r="I217" i="12"/>
  <c r="I216" i="12" s="1"/>
  <c r="K217" i="12"/>
  <c r="O217" i="12"/>
  <c r="O216" i="12" s="1"/>
  <c r="Q217" i="12"/>
  <c r="V217" i="12"/>
  <c r="G219" i="12"/>
  <c r="M219" i="12" s="1"/>
  <c r="I219" i="12"/>
  <c r="K219" i="12"/>
  <c r="O219" i="12"/>
  <c r="Q219" i="12"/>
  <c r="Q216" i="12" s="1"/>
  <c r="V219" i="12"/>
  <c r="G220" i="12"/>
  <c r="M220" i="12" s="1"/>
  <c r="I220" i="12"/>
  <c r="K220" i="12"/>
  <c r="K216" i="12" s="1"/>
  <c r="O220" i="12"/>
  <c r="Q220" i="12"/>
  <c r="V220" i="12"/>
  <c r="V216" i="12" s="1"/>
  <c r="G222" i="12"/>
  <c r="I222" i="12"/>
  <c r="K222" i="12"/>
  <c r="M222" i="12"/>
  <c r="O222" i="12"/>
  <c r="Q222" i="12"/>
  <c r="V222" i="12"/>
  <c r="G223" i="12"/>
  <c r="M223" i="12" s="1"/>
  <c r="I223" i="12"/>
  <c r="K223" i="12"/>
  <c r="O223" i="12"/>
  <c r="Q223" i="12"/>
  <c r="V223" i="12"/>
  <c r="G224" i="12"/>
  <c r="M224" i="12" s="1"/>
  <c r="I224" i="12"/>
  <c r="K224" i="12"/>
  <c r="O224" i="12"/>
  <c r="Q224" i="12"/>
  <c r="V224" i="12"/>
  <c r="I225" i="12"/>
  <c r="K225" i="12"/>
  <c r="Q225" i="12"/>
  <c r="V225" i="12"/>
  <c r="G226" i="12"/>
  <c r="G225" i="12" s="1"/>
  <c r="I226" i="12"/>
  <c r="K226" i="12"/>
  <c r="M226" i="12"/>
  <c r="O226" i="12"/>
  <c r="Q226" i="12"/>
  <c r="V226" i="12"/>
  <c r="G230" i="12"/>
  <c r="M230" i="12" s="1"/>
  <c r="I230" i="12"/>
  <c r="K230" i="12"/>
  <c r="O230" i="12"/>
  <c r="O225" i="12" s="1"/>
  <c r="Q230" i="12"/>
  <c r="V230" i="12"/>
  <c r="G231" i="12"/>
  <c r="I231" i="12"/>
  <c r="O231" i="12"/>
  <c r="Q231" i="12"/>
  <c r="G232" i="12"/>
  <c r="M232" i="12" s="1"/>
  <c r="M231" i="12" s="1"/>
  <c r="I232" i="12"/>
  <c r="K232" i="12"/>
  <c r="K231" i="12" s="1"/>
  <c r="O232" i="12"/>
  <c r="Q232" i="12"/>
  <c r="V232" i="12"/>
  <c r="V231" i="12" s="1"/>
  <c r="I233" i="12"/>
  <c r="K233" i="12"/>
  <c r="V233" i="12"/>
  <c r="G234" i="12"/>
  <c r="M234" i="12" s="1"/>
  <c r="M233" i="12" s="1"/>
  <c r="I234" i="12"/>
  <c r="K234" i="12"/>
  <c r="O234" i="12"/>
  <c r="O233" i="12" s="1"/>
  <c r="Q234" i="12"/>
  <c r="Q233" i="12" s="1"/>
  <c r="V234" i="12"/>
  <c r="G236" i="12"/>
  <c r="M236" i="12" s="1"/>
  <c r="I236" i="12"/>
  <c r="K236" i="12"/>
  <c r="K235" i="12" s="1"/>
  <c r="O236" i="12"/>
  <c r="Q236" i="12"/>
  <c r="V236" i="12"/>
  <c r="V235" i="12" s="1"/>
  <c r="G240" i="12"/>
  <c r="I240" i="12"/>
  <c r="K240" i="12"/>
  <c r="M240" i="12"/>
  <c r="O240" i="12"/>
  <c r="Q240" i="12"/>
  <c r="V240" i="12"/>
  <c r="G242" i="12"/>
  <c r="G235" i="12" s="1"/>
  <c r="I242" i="12"/>
  <c r="K242" i="12"/>
  <c r="O242" i="12"/>
  <c r="O235" i="12" s="1"/>
  <c r="Q242" i="12"/>
  <c r="V242" i="12"/>
  <c r="G245" i="12"/>
  <c r="M245" i="12" s="1"/>
  <c r="I245" i="12"/>
  <c r="I235" i="12" s="1"/>
  <c r="K245" i="12"/>
  <c r="O245" i="12"/>
  <c r="Q245" i="12"/>
  <c r="V245" i="12"/>
  <c r="G249" i="12"/>
  <c r="M249" i="12" s="1"/>
  <c r="I249" i="12"/>
  <c r="K249" i="12"/>
  <c r="O249" i="12"/>
  <c r="Q249" i="12"/>
  <c r="V249" i="12"/>
  <c r="G252" i="12"/>
  <c r="I252" i="12"/>
  <c r="K252" i="12"/>
  <c r="M252" i="12"/>
  <c r="O252" i="12"/>
  <c r="Q252" i="12"/>
  <c r="V252" i="12"/>
  <c r="G254" i="12"/>
  <c r="M254" i="12" s="1"/>
  <c r="I254" i="12"/>
  <c r="K254" i="12"/>
  <c r="O254" i="12"/>
  <c r="Q254" i="12"/>
  <c r="V254" i="12"/>
  <c r="G256" i="12"/>
  <c r="M256" i="12" s="1"/>
  <c r="I256" i="12"/>
  <c r="K256" i="12"/>
  <c r="O256" i="12"/>
  <c r="Q256" i="12"/>
  <c r="Q235" i="12" s="1"/>
  <c r="V256" i="12"/>
  <c r="G257" i="12"/>
  <c r="M257" i="12" s="1"/>
  <c r="I257" i="12"/>
  <c r="K257" i="12"/>
  <c r="O257" i="12"/>
  <c r="Q257" i="12"/>
  <c r="V257" i="12"/>
  <c r="G259" i="12"/>
  <c r="I259" i="12"/>
  <c r="K259" i="12"/>
  <c r="M259" i="12"/>
  <c r="O259" i="12"/>
  <c r="Q259" i="12"/>
  <c r="V259" i="12"/>
  <c r="G262" i="12"/>
  <c r="O262" i="12"/>
  <c r="V262" i="12"/>
  <c r="G263" i="12"/>
  <c r="M263" i="12" s="1"/>
  <c r="M262" i="12" s="1"/>
  <c r="I263" i="12"/>
  <c r="I262" i="12" s="1"/>
  <c r="K263" i="12"/>
  <c r="K262" i="12" s="1"/>
  <c r="O263" i="12"/>
  <c r="Q263" i="12"/>
  <c r="Q262" i="12" s="1"/>
  <c r="V263" i="12"/>
  <c r="K264" i="12"/>
  <c r="G265" i="12"/>
  <c r="I265" i="12"/>
  <c r="K265" i="12"/>
  <c r="M265" i="12"/>
  <c r="O265" i="12"/>
  <c r="O264" i="12" s="1"/>
  <c r="Q265" i="12"/>
  <c r="V265" i="12"/>
  <c r="G267" i="12"/>
  <c r="G264" i="12" s="1"/>
  <c r="I267" i="12"/>
  <c r="K267" i="12"/>
  <c r="O267" i="12"/>
  <c r="Q267" i="12"/>
  <c r="V267" i="12"/>
  <c r="G269" i="12"/>
  <c r="M269" i="12" s="1"/>
  <c r="I269" i="12"/>
  <c r="I264" i="12" s="1"/>
  <c r="K269" i="12"/>
  <c r="O269" i="12"/>
  <c r="Q269" i="12"/>
  <c r="Q264" i="12" s="1"/>
  <c r="V269" i="12"/>
  <c r="G276" i="12"/>
  <c r="M276" i="12" s="1"/>
  <c r="I276" i="12"/>
  <c r="K276" i="12"/>
  <c r="O276" i="12"/>
  <c r="Q276" i="12"/>
  <c r="V276" i="12"/>
  <c r="V264" i="12" s="1"/>
  <c r="G279" i="12"/>
  <c r="I279" i="12"/>
  <c r="K279" i="12"/>
  <c r="M279" i="12"/>
  <c r="O279" i="12"/>
  <c r="Q279" i="12"/>
  <c r="V279" i="12"/>
  <c r="G281" i="12"/>
  <c r="M281" i="12" s="1"/>
  <c r="I281" i="12"/>
  <c r="K281" i="12"/>
  <c r="O281" i="12"/>
  <c r="Q281" i="12"/>
  <c r="V281" i="12"/>
  <c r="G283" i="12"/>
  <c r="M283" i="12" s="1"/>
  <c r="I283" i="12"/>
  <c r="K283" i="12"/>
  <c r="O283" i="12"/>
  <c r="Q283" i="12"/>
  <c r="V283" i="12"/>
  <c r="K284" i="12"/>
  <c r="G285" i="12"/>
  <c r="I285" i="12"/>
  <c r="K285" i="12"/>
  <c r="M285" i="12"/>
  <c r="O285" i="12"/>
  <c r="O284" i="12" s="1"/>
  <c r="Q285" i="12"/>
  <c r="V285" i="12"/>
  <c r="G286" i="12"/>
  <c r="G284" i="12" s="1"/>
  <c r="I286" i="12"/>
  <c r="K286" i="12"/>
  <c r="O286" i="12"/>
  <c r="Q286" i="12"/>
  <c r="V286" i="12"/>
  <c r="G287" i="12"/>
  <c r="M287" i="12" s="1"/>
  <c r="I287" i="12"/>
  <c r="I284" i="12" s="1"/>
  <c r="K287" i="12"/>
  <c r="O287" i="12"/>
  <c r="Q287" i="12"/>
  <c r="Q284" i="12" s="1"/>
  <c r="V287" i="12"/>
  <c r="G288" i="12"/>
  <c r="M288" i="12" s="1"/>
  <c r="I288" i="12"/>
  <c r="K288" i="12"/>
  <c r="O288" i="12"/>
  <c r="Q288" i="12"/>
  <c r="V288" i="12"/>
  <c r="V284" i="12" s="1"/>
  <c r="G289" i="12"/>
  <c r="I289" i="12"/>
  <c r="K289" i="12"/>
  <c r="M289" i="12"/>
  <c r="O289" i="12"/>
  <c r="Q289" i="12"/>
  <c r="V289" i="12"/>
  <c r="G290" i="12"/>
  <c r="G291" i="12"/>
  <c r="M291" i="12" s="1"/>
  <c r="I291" i="12"/>
  <c r="I290" i="12" s="1"/>
  <c r="K291" i="12"/>
  <c r="O291" i="12"/>
  <c r="Q291" i="12"/>
  <c r="Q290" i="12" s="1"/>
  <c r="V291" i="12"/>
  <c r="G292" i="12"/>
  <c r="M292" i="12" s="1"/>
  <c r="I292" i="12"/>
  <c r="K292" i="12"/>
  <c r="K290" i="12" s="1"/>
  <c r="O292" i="12"/>
  <c r="Q292" i="12"/>
  <c r="V292" i="12"/>
  <c r="V290" i="12" s="1"/>
  <c r="G296" i="12"/>
  <c r="I296" i="12"/>
  <c r="K296" i="12"/>
  <c r="M296" i="12"/>
  <c r="O296" i="12"/>
  <c r="Q296" i="12"/>
  <c r="V296" i="12"/>
  <c r="G297" i="12"/>
  <c r="M297" i="12" s="1"/>
  <c r="I297" i="12"/>
  <c r="K297" i="12"/>
  <c r="O297" i="12"/>
  <c r="O290" i="12" s="1"/>
  <c r="Q297" i="12"/>
  <c r="V297" i="12"/>
  <c r="G298" i="12"/>
  <c r="M298" i="12" s="1"/>
  <c r="I298" i="12"/>
  <c r="K298" i="12"/>
  <c r="O298" i="12"/>
  <c r="Q298" i="12"/>
  <c r="V298" i="12"/>
  <c r="G299" i="12"/>
  <c r="M299" i="12" s="1"/>
  <c r="I299" i="12"/>
  <c r="K299" i="12"/>
  <c r="O299" i="12"/>
  <c r="Q299" i="12"/>
  <c r="V299" i="12"/>
  <c r="G300" i="12"/>
  <c r="I300" i="12"/>
  <c r="K300" i="12"/>
  <c r="M300" i="12"/>
  <c r="O300" i="12"/>
  <c r="Q300" i="12"/>
  <c r="V300" i="12"/>
  <c r="G301" i="12"/>
  <c r="O301" i="12"/>
  <c r="G302" i="12"/>
  <c r="M302" i="12" s="1"/>
  <c r="M301" i="12" s="1"/>
  <c r="I302" i="12"/>
  <c r="I301" i="12" s="1"/>
  <c r="K302" i="12"/>
  <c r="O302" i="12"/>
  <c r="Q302" i="12"/>
  <c r="Q301" i="12" s="1"/>
  <c r="V302" i="12"/>
  <c r="G305" i="12"/>
  <c r="M305" i="12" s="1"/>
  <c r="I305" i="12"/>
  <c r="K305" i="12"/>
  <c r="K301" i="12" s="1"/>
  <c r="O305" i="12"/>
  <c r="Q305" i="12"/>
  <c r="V305" i="12"/>
  <c r="V301" i="12" s="1"/>
  <c r="K306" i="12"/>
  <c r="V306" i="12"/>
  <c r="G307" i="12"/>
  <c r="M307" i="12" s="1"/>
  <c r="I307" i="12"/>
  <c r="K307" i="12"/>
  <c r="O307" i="12"/>
  <c r="O306" i="12" s="1"/>
  <c r="Q307" i="12"/>
  <c r="V307" i="12"/>
  <c r="G316" i="12"/>
  <c r="M316" i="12" s="1"/>
  <c r="I316" i="12"/>
  <c r="I306" i="12" s="1"/>
  <c r="K316" i="12"/>
  <c r="O316" i="12"/>
  <c r="Q316" i="12"/>
  <c r="Q306" i="12" s="1"/>
  <c r="V316" i="12"/>
  <c r="I318" i="12"/>
  <c r="K318" i="12"/>
  <c r="Q318" i="12"/>
  <c r="V318" i="12"/>
  <c r="G319" i="12"/>
  <c r="I319" i="12"/>
  <c r="K319" i="12"/>
  <c r="M319" i="12"/>
  <c r="O319" i="12"/>
  <c r="Q319" i="12"/>
  <c r="V319" i="12"/>
  <c r="G320" i="12"/>
  <c r="M320" i="12" s="1"/>
  <c r="I320" i="12"/>
  <c r="K320" i="12"/>
  <c r="O320" i="12"/>
  <c r="O318" i="12" s="1"/>
  <c r="Q320" i="12"/>
  <c r="V320" i="12"/>
  <c r="G322" i="12"/>
  <c r="M322" i="12" s="1"/>
  <c r="M321" i="12" s="1"/>
  <c r="I322" i="12"/>
  <c r="K322" i="12"/>
  <c r="K321" i="12" s="1"/>
  <c r="O322" i="12"/>
  <c r="Q322" i="12"/>
  <c r="V322" i="12"/>
  <c r="V321" i="12" s="1"/>
  <c r="G327" i="12"/>
  <c r="I327" i="12"/>
  <c r="K327" i="12"/>
  <c r="M327" i="12"/>
  <c r="O327" i="12"/>
  <c r="Q327" i="12"/>
  <c r="V327" i="12"/>
  <c r="G334" i="12"/>
  <c r="M334" i="12" s="1"/>
  <c r="I334" i="12"/>
  <c r="K334" i="12"/>
  <c r="O334" i="12"/>
  <c r="O321" i="12" s="1"/>
  <c r="Q334" i="12"/>
  <c r="V334" i="12"/>
  <c r="G339" i="12"/>
  <c r="M339" i="12" s="1"/>
  <c r="I339" i="12"/>
  <c r="K339" i="12"/>
  <c r="O339" i="12"/>
  <c r="Q339" i="12"/>
  <c r="Q321" i="12" s="1"/>
  <c r="V339" i="12"/>
  <c r="G341" i="12"/>
  <c r="M341" i="12" s="1"/>
  <c r="I341" i="12"/>
  <c r="K341" i="12"/>
  <c r="O341" i="12"/>
  <c r="Q341" i="12"/>
  <c r="V341" i="12"/>
  <c r="G345" i="12"/>
  <c r="I345" i="12"/>
  <c r="K345" i="12"/>
  <c r="M345" i="12"/>
  <c r="O345" i="12"/>
  <c r="Q345" i="12"/>
  <c r="V345" i="12"/>
  <c r="G349" i="12"/>
  <c r="M349" i="12" s="1"/>
  <c r="I349" i="12"/>
  <c r="K349" i="12"/>
  <c r="O349" i="12"/>
  <c r="Q349" i="12"/>
  <c r="V349" i="12"/>
  <c r="G351" i="12"/>
  <c r="M351" i="12" s="1"/>
  <c r="I351" i="12"/>
  <c r="I321" i="12" s="1"/>
  <c r="K351" i="12"/>
  <c r="O351" i="12"/>
  <c r="Q351" i="12"/>
  <c r="V351" i="12"/>
  <c r="G353" i="12"/>
  <c r="M353" i="12" s="1"/>
  <c r="I353" i="12"/>
  <c r="K353" i="12"/>
  <c r="O353" i="12"/>
  <c r="Q353" i="12"/>
  <c r="V353" i="12"/>
  <c r="G354" i="12"/>
  <c r="I354" i="12"/>
  <c r="K354" i="12"/>
  <c r="M354" i="12"/>
  <c r="O354" i="12"/>
  <c r="Q354" i="12"/>
  <c r="V354" i="12"/>
  <c r="AE356" i="12"/>
  <c r="I20" i="1"/>
  <c r="I19" i="1"/>
  <c r="I18" i="1"/>
  <c r="I17" i="1"/>
  <c r="I16" i="1"/>
  <c r="I76" i="1"/>
  <c r="J75" i="1" s="1"/>
  <c r="F43" i="1"/>
  <c r="G23" i="1" s="1"/>
  <c r="G43" i="1"/>
  <c r="G25" i="1" s="1"/>
  <c r="A25" i="1" s="1"/>
  <c r="H43" i="1"/>
  <c r="H42" i="1"/>
  <c r="I42" i="1" s="1"/>
  <c r="H41" i="1"/>
  <c r="I41" i="1" s="1"/>
  <c r="H40" i="1"/>
  <c r="I40" i="1" s="1"/>
  <c r="H39" i="1"/>
  <c r="I39" i="1" s="1"/>
  <c r="I43" i="1" s="1"/>
  <c r="J28" i="1"/>
  <c r="J26" i="1"/>
  <c r="G38" i="1"/>
  <c r="F38" i="1"/>
  <c r="J23" i="1"/>
  <c r="J24" i="1"/>
  <c r="J25" i="1"/>
  <c r="J27" i="1"/>
  <c r="E24" i="1"/>
  <c r="E26" i="1"/>
  <c r="J58" i="1" l="1"/>
  <c r="J64" i="1"/>
  <c r="J70" i="1"/>
  <c r="J71" i="1"/>
  <c r="J66" i="1"/>
  <c r="J62" i="1"/>
  <c r="J67" i="1"/>
  <c r="J63" i="1"/>
  <c r="J57" i="1"/>
  <c r="J72" i="1"/>
  <c r="J54" i="1"/>
  <c r="J59" i="1"/>
  <c r="J68" i="1"/>
  <c r="J55" i="1"/>
  <c r="J56" i="1"/>
  <c r="J60" i="1"/>
  <c r="J61" i="1"/>
  <c r="J65" i="1"/>
  <c r="J69" i="1"/>
  <c r="J73" i="1"/>
  <c r="G26" i="1"/>
  <c r="A26" i="1"/>
  <c r="A23" i="1"/>
  <c r="G28" i="1"/>
  <c r="M8" i="13"/>
  <c r="AF32" i="13"/>
  <c r="M22" i="13"/>
  <c r="M19" i="13" s="1"/>
  <c r="M94" i="12"/>
  <c r="M290" i="12"/>
  <c r="M318" i="12"/>
  <c r="M154" i="12"/>
  <c r="M225" i="12"/>
  <c r="M264" i="12"/>
  <c r="M306" i="12"/>
  <c r="AF356" i="12"/>
  <c r="G306" i="12"/>
  <c r="G233" i="12"/>
  <c r="G94" i="12"/>
  <c r="M242" i="12"/>
  <c r="M235" i="12" s="1"/>
  <c r="M217" i="12"/>
  <c r="M216" i="12" s="1"/>
  <c r="M196" i="12"/>
  <c r="M195" i="12" s="1"/>
  <c r="M175" i="12"/>
  <c r="M169" i="12" s="1"/>
  <c r="M28" i="12"/>
  <c r="M8" i="12" s="1"/>
  <c r="G318" i="12"/>
  <c r="G321" i="12"/>
  <c r="M286" i="12"/>
  <c r="M284" i="12" s="1"/>
  <c r="M267" i="12"/>
  <c r="M204" i="12"/>
  <c r="M201" i="12" s="1"/>
  <c r="I21" i="1"/>
  <c r="J74" i="1"/>
  <c r="J42" i="1"/>
  <c r="J39" i="1"/>
  <c r="J43" i="1" s="1"/>
  <c r="J40" i="1"/>
  <c r="J41" i="1"/>
  <c r="J76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Nohelová Zuzana</author>
  </authors>
  <commentList>
    <comment ref="S6" authorId="0" shapeId="0" xr:uid="{9B3DE8B2-3B6A-442F-AA29-F126FC11F53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1A378FE-1D1B-4732-8575-8141B9C9D39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Nohelová Zuzana</author>
  </authors>
  <commentList>
    <comment ref="S6" authorId="0" shapeId="0" xr:uid="{CAAE33FF-8820-4836-BB7D-FB84EEF6F67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F8F1889-FDB3-4686-A840-77E77EE3BFA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<sst xmlns="http://schemas.openxmlformats.org/spreadsheetml/2006/main" count="1820" uniqueCount="604">
  <si>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</si>
  <si>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</si>
  <si>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</si>
  <si>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</si>
  <si>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</si>
  <si>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</si>
  <si>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</si>
  <si>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</si>
  <si>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</si>
  <si>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</si>
  <si>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</si>
  <si>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</si>
  <si>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</si>
  <si>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</si>
  <si>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</si>
  <si>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</si>
  <si>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</si>
  <si>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</si>
  <si>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</si>
  <si>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</si>
  <si>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</si>
  <si>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</si>
  <si>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</si>
  <si>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</si>
  <si>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</si>
  <si>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</si>
  <si>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</si>
  <si>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</si>
  <si>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</si>
  <si>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</si>
  <si>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</si>
  <si>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</si>
  <si>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</si>
  <si>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</si>
  <si>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</si>
  <si>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</si>
  <si>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</si>
  <si>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</si>
  <si>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</si>
  <si>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</si>
  <si>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</si>
  <si>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</si>
  <si>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240403</t>
  </si>
  <si>
    <t>SNÍŽENÍ VLHKOSTI HLAVNÍ BUDOVY</t>
  </si>
  <si>
    <t>Stavba</t>
  </si>
  <si>
    <t>01</t>
  </si>
  <si>
    <t>Hlavní budova</t>
  </si>
  <si>
    <t>Stavební práce</t>
  </si>
  <si>
    <t>02</t>
  </si>
  <si>
    <t>ON+VN</t>
  </si>
  <si>
    <t>Celkem za stavbu</t>
  </si>
  <si>
    <t>CZK</t>
  </si>
  <si>
    <t>#POPS</t>
  </si>
  <si>
    <t>Popis stavby: 240403 - SNÍŽENÍ VLHKOSTI HLAVNÍ BUDOVY</t>
  </si>
  <si>
    <t>#POPO</t>
  </si>
  <si>
    <t>Popis objektu: 01 - Hlavní budova</t>
  </si>
  <si>
    <t>#POPR</t>
  </si>
  <si>
    <t>Popis rozpočtu: 01 - Stavební práce</t>
  </si>
  <si>
    <t>Popis rozpočtu: 02 - ON+VN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</si>
  <si>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</si>
  <si>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</si>
  <si>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</si>
  <si>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</si>
  <si>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</si>
  <si>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</si>
  <si>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</si>
  <si>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</si>
  <si>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</si>
  <si>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</si>
  <si>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</si>
  <si>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</si>
  <si>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61</t>
  </si>
  <si>
    <t>Úpravy povrchů vnitřní</t>
  </si>
  <si>
    <t>62</t>
  </si>
  <si>
    <t>Úpravy povrchů vnější</t>
  </si>
  <si>
    <t>8</t>
  </si>
  <si>
    <t>Trubní vedení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</si>
  <si>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</si>
  <si>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</si>
  <si>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</si>
  <si>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</si>
  <si>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</si>
  <si>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</si>
  <si>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</si>
  <si>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</si>
  <si>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</si>
  <si>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</si>
  <si>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</si>
  <si>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</si>
  <si>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</si>
  <si>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</si>
  <si>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</si>
  <si>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</si>
  <si>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767</t>
  </si>
  <si>
    <t>Konstrukce zámečnické</t>
  </si>
  <si>
    <t>784</t>
  </si>
  <si>
    <t>Malby</t>
  </si>
  <si>
    <t>799</t>
  </si>
  <si>
    <t>Ostatní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</si>
  <si>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</si>
  <si>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</si>
  <si>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</si>
  <si>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</si>
  <si>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</si>
  <si>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</si>
  <si>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</si>
  <si>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</si>
  <si>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</si>
  <si>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</si>
  <si>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</si>
  <si>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</si>
  <si>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</si>
  <si>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</si>
  <si>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</si>
  <si>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</si>
  <si>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</si>
  <si>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</si>
  <si>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</si>
  <si>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</si>
  <si>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</si>
  <si>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</si>
  <si>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</si>
  <si>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</si>
  <si>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</si>
  <si>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</si>
  <si>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</si>
  <si>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</si>
  <si>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</si>
  <si>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</si>
  <si>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</si>
  <si>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</si>
  <si>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</si>
  <si>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113106211R00</t>
  </si>
  <si>
    <t>Rozebrání dlažeb z velkých kostek v kam. těženém</t>
  </si>
  <si>
    <t>m2</t>
  </si>
  <si>
    <t>RTS 24/ I</t>
  </si>
  <si>
    <t>Práce</t>
  </si>
  <si>
    <t>Běžná</t>
  </si>
  <si>
    <t>POL1_</t>
  </si>
  <si>
    <t>0,5*(14,31+6,63)</t>
  </si>
  <si>
    <t>VV</t>
  </si>
  <si>
    <t>113106231R00</t>
  </si>
  <si>
    <t>Rozebrání dlažeb ze zámkové dlažby v kamenivu</t>
  </si>
  <si>
    <t>západ : 13,78*2</t>
  </si>
  <si>
    <t>sever : 34,11*3,3</t>
  </si>
  <si>
    <t>13,5*3,3</t>
  </si>
  <si>
    <t>východ : 2*21,31</t>
  </si>
  <si>
    <t>jih (dvůr) : 9,52*1,25+6,38*10,97+1,65*2,83+5,035*6,12</t>
  </si>
  <si>
    <t>113107505R00</t>
  </si>
  <si>
    <t>Odstranění podkladu pl. 50 m2,kam.drcené tl.5 cm</t>
  </si>
  <si>
    <t>Odkaz na mn. položky pořadí 2 : 344,66530</t>
  </si>
  <si>
    <t>113107520R00</t>
  </si>
  <si>
    <t>Odstranění podkladu pl. 50 m2,kam.drcené tl.20 cm</t>
  </si>
  <si>
    <t>Odkaz na mn. položky pořadí 1 : 10,47000</t>
  </si>
  <si>
    <t>113109410R00</t>
  </si>
  <si>
    <t>Odstranění podkladu pl.nad 50 m2, beton, tl. 10 cm</t>
  </si>
  <si>
    <t>113201111R00</t>
  </si>
  <si>
    <t>Vytrhání obrubníků chodníkových a parkových</t>
  </si>
  <si>
    <t>m</t>
  </si>
  <si>
    <t>2,05+13,83+34,16+24,66</t>
  </si>
  <si>
    <t>13,5*2</t>
  </si>
  <si>
    <t>130001101R00</t>
  </si>
  <si>
    <t>Příplatek za ztížené hloubení v blízkosti vedení</t>
  </si>
  <si>
    <t>m3</t>
  </si>
  <si>
    <t>Odkaz na mn. položky pořadí 9 : 180,54450*0,5</t>
  </si>
  <si>
    <t>131201111R00</t>
  </si>
  <si>
    <t>Hloubení nezapaž. jam hor.3 do 100 m3, STROJNĚ</t>
  </si>
  <si>
    <t>západ : 13,78*2*0,1</t>
  </si>
  <si>
    <t>sever : 34,11*3,3*0,1</t>
  </si>
  <si>
    <t>13,5*3,3*0,1</t>
  </si>
  <si>
    <t>východ : 2*21,31*0,1</t>
  </si>
  <si>
    <t>jih (dvůr) : (9,52*1,25+6,38*10,97+1,65*2,83+5,035*6,12)*0,1</t>
  </si>
  <si>
    <t>132201212R00</t>
  </si>
  <si>
    <t>Hloubení rýh š.do 200 cm hor.3 do 1000m3,STROJNĚ</t>
  </si>
  <si>
    <t>sever : 0,9*(31,26*1,0)</t>
  </si>
  <si>
    <t>západ : 0,9*(15,03*1,5+6,35*1,5+5,53*1,5)</t>
  </si>
  <si>
    <t>východ : 0,9*(10,35*1,5+10,352*2,5)</t>
  </si>
  <si>
    <t>jih : 0,9*(9,2*2,5)</t>
  </si>
  <si>
    <t>dvůr : 0,9*(10,32*2,5)+0,9*(11,75+6,12+5,15+2,83)*1,5</t>
  </si>
  <si>
    <t>132201219R00</t>
  </si>
  <si>
    <t>Přípl.za lepivost,hloubení rýh 200cm,hor.3,STROJNĚ</t>
  </si>
  <si>
    <t>Odkaz na mn. položky pořadí 9 : 180,54450</t>
  </si>
  <si>
    <t>139601102R00</t>
  </si>
  <si>
    <t>Ruční výkop jam, rýh a šachet v hornině tř. 3</t>
  </si>
  <si>
    <t>u opěrné zdi : 0,9*2,5*9,52</t>
  </si>
  <si>
    <t>151101101R00</t>
  </si>
  <si>
    <t>Pažení a rozepření stěn rýh - příložné - hl.do 2 m</t>
  </si>
  <si>
    <t>západ : 15,03*1,5+6,35*1,5+5,53*1,5</t>
  </si>
  <si>
    <t>východ : 10,35*1,5</t>
  </si>
  <si>
    <t>dvůr : 0,9*(11,75+6,12+5,15+2,83)*1,5</t>
  </si>
  <si>
    <t>Mezisoučet</t>
  </si>
  <si>
    <t>10*1,6</t>
  </si>
  <si>
    <t>151101102R00</t>
  </si>
  <si>
    <t>Pažení a rozepření stěn rýh - příložné - hl.do 4 m</t>
  </si>
  <si>
    <t>východ : 10,352*2,5</t>
  </si>
  <si>
    <t>jih : 9,2*2,5+9,52*2,5</t>
  </si>
  <si>
    <t>dvůr : (10,32*2,5)</t>
  </si>
  <si>
    <t>151101111R00</t>
  </si>
  <si>
    <t>Odstranění pažení stěn rýh - příložné - hl. do 2 m</t>
  </si>
  <si>
    <t>Odkaz na mn. položky pořadí 12 : 106,78750</t>
  </si>
  <si>
    <t>151101112R00</t>
  </si>
  <si>
    <t>Odstranění pažení stěn rýh - příložné - hl. do 4 m</t>
  </si>
  <si>
    <t>Odkaz na mn. položky pořadí 13 : 98,48000</t>
  </si>
  <si>
    <t>162701105R00</t>
  </si>
  <si>
    <t>Vodorovné přemístění výkopku z hor.1-4 do 10000 m</t>
  </si>
  <si>
    <t>Odkaz na mn. položky pořadí 8 : 34,46653</t>
  </si>
  <si>
    <t>Odkaz na mn. položky pořadí 11 : 21,42000</t>
  </si>
  <si>
    <t>162701155R00</t>
  </si>
  <si>
    <t>Vodorovné přemístění výkopku z hor.5-7 do 10000 m</t>
  </si>
  <si>
    <t>Odkaz na mn. položky pořadí 20 : 153,81018</t>
  </si>
  <si>
    <t>162201203R00</t>
  </si>
  <si>
    <t>Vodorovné přemíst.výkopku, kolečko hor.1-4, do 10m</t>
  </si>
  <si>
    <t>167101102R00</t>
  </si>
  <si>
    <t>Nakládání výkopku z hor. 1 ÷ 4 v množství nad 100 m3</t>
  </si>
  <si>
    <t>Odkaz na mn. položky pořadí 16 : 236,43103</t>
  </si>
  <si>
    <t>167101151R00</t>
  </si>
  <si>
    <t>Nakládání výkopku z hor. 5 ÷ 7 v množství do 100 m3 kamenivo pro zásyp</t>
  </si>
  <si>
    <t>Odkaz na mn. položky pořadí 23 : 153,81018</t>
  </si>
  <si>
    <t>167101103R00</t>
  </si>
  <si>
    <t>Přeložení nebo složení výkopku z hor.1 ÷ 4</t>
  </si>
  <si>
    <t>167101153R00</t>
  </si>
  <si>
    <t>Přeložení nebo složení výkopku z hor. 5 ÷ 7</t>
  </si>
  <si>
    <t>Odkaz na mn. položky pořadí 17 : 153,81018</t>
  </si>
  <si>
    <t>174101101R00</t>
  </si>
  <si>
    <t>Zásyp jam, rýh, šachet se zhutněním</t>
  </si>
  <si>
    <t>včetně strojního přemístění materiálu pro zásyp ze vzdálenosti do 10 m od okraje zásypu</t>
  </si>
  <si>
    <t>POP</t>
  </si>
  <si>
    <t>Odkaz na mn. položky pořadí 28 : 16,05144*-1</t>
  </si>
  <si>
    <t>Odkaz na mn. položky pořadí 24 : 32,10288*-1</t>
  </si>
  <si>
    <t>175101101R00</t>
  </si>
  <si>
    <t>Obsyp potrubí bez prohození sypaniny</t>
  </si>
  <si>
    <t>sever : 0,6*31,26*0,4</t>
  </si>
  <si>
    <t>západ : 0,6*(15,03+6,35+5,53)*0,4</t>
  </si>
  <si>
    <t>východ : 0,6*(10,35+10,352)*0,4</t>
  </si>
  <si>
    <t>jih : 0,6*9,2*0,4</t>
  </si>
  <si>
    <t>dvůr : 0,6*(10,32+11,75+6,12+5,15+2,83)*0,4</t>
  </si>
  <si>
    <t>u opěrné zdi : 0,6*0,4*9,52</t>
  </si>
  <si>
    <t>199000002R00</t>
  </si>
  <si>
    <t>Poplatek za skládku horniny 1- 4, č. dle katal. odpadů 17 05 04</t>
  </si>
  <si>
    <t>139711101RTX</t>
  </si>
  <si>
    <t>Příplatek za vykopávky ve stísněných prostorách v hor.1-4 hornina 3</t>
  </si>
  <si>
    <t>Vlastní</t>
  </si>
  <si>
    <t>583426832R</t>
  </si>
  <si>
    <t>Kamenivo drcené 16/32</t>
  </si>
  <si>
    <t>t</t>
  </si>
  <si>
    <t>SPCM</t>
  </si>
  <si>
    <t>Specifikace</t>
  </si>
  <si>
    <t>POL3_</t>
  </si>
  <si>
    <t>Odkaz na mn. položky pořadí 17 : 153,81018*2</t>
  </si>
  <si>
    <t>212532111R00</t>
  </si>
  <si>
    <t>Lože trativodu z kameniva hrub.drceného,16-32 mm</t>
  </si>
  <si>
    <t>Včetně vyčištění dna rýh.</t>
  </si>
  <si>
    <t>sever : 0,6*31,26*0,2</t>
  </si>
  <si>
    <t>západ : 0,6*(15,03+6,35+5,53)*0,2</t>
  </si>
  <si>
    <t>východ : 0,6*(10,35+10,352)*0,2</t>
  </si>
  <si>
    <t>jih : 0,6*9,2*0,2</t>
  </si>
  <si>
    <t>dvůr : 0,6*(10,32+11,75+6,12+5,15+2,83)*0,2</t>
  </si>
  <si>
    <t>u opěrné zdi : 0,6*0,2*9,52</t>
  </si>
  <si>
    <t>212755114R00</t>
  </si>
  <si>
    <t>Trativody z drenážních trubek bez lože</t>
  </si>
  <si>
    <t>2*5+10+11+45+43+18</t>
  </si>
  <si>
    <t>212971110R00</t>
  </si>
  <si>
    <t>Opláštění trativodů z geotext., do sklonu 1:2,5</t>
  </si>
  <si>
    <t>sever : 31,26*3,8</t>
  </si>
  <si>
    <t>západ : 4,8*(15,03+6,35+5,53)</t>
  </si>
  <si>
    <t>východ : (10,35*4,8+10,352*6,8)</t>
  </si>
  <si>
    <t>jih : (9,2*6,8)</t>
  </si>
  <si>
    <t>dvůr : (10,32*6,8)+(11,75+6,12+5,15+2,83)*4,8</t>
  </si>
  <si>
    <t>u opěrné zdi : 4,8*9,52</t>
  </si>
  <si>
    <t>215901101R00</t>
  </si>
  <si>
    <t>Zhutnění podloží z hornin nesoudržných do 92% PS</t>
  </si>
  <si>
    <t>Odkaz na mn. položky pořadí 52 : 187,55230</t>
  </si>
  <si>
    <t>Odkaz na mn. položky pořadí 53 : 157,11300</t>
  </si>
  <si>
    <t>Odkaz na mn. položky pořadí 56 : 10,27000</t>
  </si>
  <si>
    <t>243571112R00</t>
  </si>
  <si>
    <t>Výplň dna studny z kam.hr.těženého 16-32, hl. 10 m</t>
  </si>
  <si>
    <t>2*0,3*(0,8*0,8*pi)</t>
  </si>
  <si>
    <t>247571113R00</t>
  </si>
  <si>
    <t>Obsyp studny ze štěrkopísku tříděného 0-63 mm</t>
  </si>
  <si>
    <t>Včetně dodání obsypových hmot.</t>
  </si>
  <si>
    <t>2*(3,5*(0,4*0,4*pi-0,3*0,3*pi))</t>
  </si>
  <si>
    <t>264041510R00</t>
  </si>
  <si>
    <t>Odpažení vrtů průměr do 850 mm</t>
  </si>
  <si>
    <t>3,5*2</t>
  </si>
  <si>
    <t>264321511R00</t>
  </si>
  <si>
    <t>Vrty zapažené do 850 mm hl.do 5 m hor.3</t>
  </si>
  <si>
    <t>274313621R00</t>
  </si>
  <si>
    <t xml:space="preserve">Beton základových pasů prostý C 20/25 </t>
  </si>
  <si>
    <t>Včetně dodávky a uložení betonu a kamene.</t>
  </si>
  <si>
    <t>vchody : 0,8*0,3*(2+1*2)</t>
  </si>
  <si>
    <t>kotelna : 0,8*0,3*(2+0,6*2)</t>
  </si>
  <si>
    <t>dvůr : 1*0,3*1</t>
  </si>
  <si>
    <t>274351215R00</t>
  </si>
  <si>
    <t>Bednění stěn základových pasů - zřízení</t>
  </si>
  <si>
    <t>vchody : 0,8*(2+0,7*2+1*2+1,4)</t>
  </si>
  <si>
    <t>kotelna : 0,8*(2+0,6*2+0,3*2+1,4)</t>
  </si>
  <si>
    <t>dvůr : 1*(0,3+1)*2</t>
  </si>
  <si>
    <t>274351216R00</t>
  </si>
  <si>
    <t>Bednění stěn základových pasů - odstranění</t>
  </si>
  <si>
    <t>Včetně očištění, vytřídění a uložení bednicího materiálu.</t>
  </si>
  <si>
    <t>Odkaz na mn. položky pořadí 36 : 2,02800</t>
  </si>
  <si>
    <t>289472211R00</t>
  </si>
  <si>
    <t>Hl.spár.1vrst.zdiva řádkového akt. maltou hl.10 cm</t>
  </si>
  <si>
    <t>S dodání potřebných hmot, vypláchnutí spár vodou před spárováním a očištění okolního zdiva po spárování.</t>
  </si>
  <si>
    <t>Odkaz na mn. položky pořadí 40 : 68,26000</t>
  </si>
  <si>
    <t>289904111R00</t>
  </si>
  <si>
    <t>Vysekání spár do hl. 3 cm zdiva řádkového, kvádr.</t>
  </si>
  <si>
    <t>Odkaz na mn. položky pořadí 83 : 68,26000</t>
  </si>
  <si>
    <t>289970111R00</t>
  </si>
  <si>
    <t>Vrstva geotextilie 300g/m2</t>
  </si>
  <si>
    <t>Odkaz na mn. položky pořadí 50 : 10,27000</t>
  </si>
  <si>
    <t>Odkaz na mn. položky pořadí 51 : 344,66530</t>
  </si>
  <si>
    <t>28611224.AR</t>
  </si>
  <si>
    <t>Trubka PVC drenážní flexibilní d 125 mm</t>
  </si>
  <si>
    <t>Odkaz na mn. položky pořadí 29 : 137,00000*1,2</t>
  </si>
  <si>
    <t>67390503R</t>
  </si>
  <si>
    <t>Geotextilie netkaná 300 g/m2</t>
  </si>
  <si>
    <t>Odkaz na mn. položky pořadí 30 : 670,54160*1,3</t>
  </si>
  <si>
    <t>380932115R00</t>
  </si>
  <si>
    <t>Vlepení výztuže D 12 mm do vrtu v betonu 2složkovou epoxidovou hmotou</t>
  </si>
  <si>
    <t>0,3*12</t>
  </si>
  <si>
    <t>13285201R</t>
  </si>
  <si>
    <t>Tyč žebírková pro betonářskou výztuž B500A, d 6 mm</t>
  </si>
  <si>
    <t>0,89*12*0,3/1000</t>
  </si>
  <si>
    <t>430321414R00</t>
  </si>
  <si>
    <t>Beton schodišťových konstrukcí železový C 25/30</t>
  </si>
  <si>
    <t>vstup : 2*(2*1*0,2)</t>
  </si>
  <si>
    <t>2*(0,15*0,3*0,5*2*3)</t>
  </si>
  <si>
    <t>kotelna : 2*0,6*0,15+1,4*0,15*0,3</t>
  </si>
  <si>
    <t>dvůr : 2,5*1,1*0,2+10*(1,1*0,18*0,3*0,5)</t>
  </si>
  <si>
    <t>430361821R00</t>
  </si>
  <si>
    <t>Výztuž schodišťových konstrukcí přímočarých B500B z oceli (10 505)</t>
  </si>
  <si>
    <t>433351131R00</t>
  </si>
  <si>
    <t>Bednění schodnic přímočarých - zřízení</t>
  </si>
  <si>
    <t>s pomocným lešením o výšce podlahy do 1900 mm a pro zatížení do 1,5 kPa,</t>
  </si>
  <si>
    <t>vstup : 2*(2*1)</t>
  </si>
  <si>
    <t>2*(0,15*2*3+0,5*1,2*2)</t>
  </si>
  <si>
    <t>kotelna : (2+2*0,6)*0,4+(1,4+2*0,3)*2</t>
  </si>
  <si>
    <t>dvůr : 1,1*2,5+10*0,2*1,1+0,5*2,5*2</t>
  </si>
  <si>
    <t>433351132R00</t>
  </si>
  <si>
    <t>Bednění schodnic přímočarých - odstranění</t>
  </si>
  <si>
    <t>Odkaz na mn. položky pořadí 48 : 20,93000</t>
  </si>
  <si>
    <t>564851111R00</t>
  </si>
  <si>
    <t>Podklad ze štěrkodrti po zhutnění tloušťky 15 cm</t>
  </si>
  <si>
    <t>564861111R00</t>
  </si>
  <si>
    <t>Podklad ze štěrkodrti po zhutnění tloušťky 20 cm</t>
  </si>
  <si>
    <t>596215021R00</t>
  </si>
  <si>
    <t>Kladení zámkové dlažby tl. 6 cm do drtě tl. 4 cm</t>
  </si>
  <si>
    <t>596215040R00</t>
  </si>
  <si>
    <t>Kladení zámkové dlažby tl. 8 cm do drtě tl. 4 cm</t>
  </si>
  <si>
    <t>596291111R00</t>
  </si>
  <si>
    <t>Řezání zámkové dlažby tl. 60 mm</t>
  </si>
  <si>
    <t>západ : (13,8+2)*2</t>
  </si>
  <si>
    <t>východ : (21,3+2)*2</t>
  </si>
  <si>
    <t>jih (dvůr) : 45</t>
  </si>
  <si>
    <t>596291113R00</t>
  </si>
  <si>
    <t xml:space="preserve">Řezání zámkové dlažby tl. 80 mm </t>
  </si>
  <si>
    <t>(34,1+3,3)*2</t>
  </si>
  <si>
    <t>(13,5+3,3)*2</t>
  </si>
  <si>
    <t>596811111RT4</t>
  </si>
  <si>
    <t>Kladení dlaždic kom.pro pěší, lože z kameniva těž. včetně dlaždic betonových 50/50/5 cm</t>
  </si>
  <si>
    <t>0,5*(9,06+3,27+3,2+2,46+2,55)</t>
  </si>
  <si>
    <t>59245020R</t>
  </si>
  <si>
    <t>Dlažba zámková 200 x 165 x 60 mm přírodní</t>
  </si>
  <si>
    <t>Odkaz na mn. položky pořadí 52 : 187,55230*1,2</t>
  </si>
  <si>
    <t>59245030R</t>
  </si>
  <si>
    <t>Dlažba zámková  200 x 165 x 80 mm přírodní</t>
  </si>
  <si>
    <t>Odkaz na mn. položky pořadí 53 : 157,11300*1,2</t>
  </si>
  <si>
    <t>610991111R00</t>
  </si>
  <si>
    <t>Zakrývání výplní vnitřních otvorů</t>
  </si>
  <si>
    <t>0,95*0,52*6</t>
  </si>
  <si>
    <t>0,8*2*2*3</t>
  </si>
  <si>
    <t>612433311RT1</t>
  </si>
  <si>
    <t xml:space="preserve">Omítka sanační vnitřní, vysoké zasolení, tl.30 mm omítka jádrová webersan super;Weber Saint-Gobain </t>
  </si>
  <si>
    <t>2*(2,03+4,06+5+2,05+2,85+3,74+0,65+3,75+1*10)</t>
  </si>
  <si>
    <t>602015193R00</t>
  </si>
  <si>
    <t>Podkladní nátěr stěn</t>
  </si>
  <si>
    <t>Odkaz na mn. položky pořadí 62 : 264,53360</t>
  </si>
  <si>
    <t>622421121R00</t>
  </si>
  <si>
    <t>Omítka vnější stěn, MVC, hrubá zatřená</t>
  </si>
  <si>
    <t>sever : 31,26*1,3</t>
  </si>
  <si>
    <t>západ : (15,03+6,35+5,53)*1,8</t>
  </si>
  <si>
    <t>východ : (10,35*1,8+10,352*2,8)</t>
  </si>
  <si>
    <t>jih : 9,2*2,8</t>
  </si>
  <si>
    <t>dvůr : (10,32*2,8)+(11,75+6,12+5,15+2,83)*1,8</t>
  </si>
  <si>
    <t>u opěrné zdi : 2,8*9,52</t>
  </si>
  <si>
    <t>622904112R00</t>
  </si>
  <si>
    <t>Očištění fasád tlakovou vodou složitost 1 - 2</t>
  </si>
  <si>
    <t>622904121R00</t>
  </si>
  <si>
    <t>Ruční čištění ocelovým kartáčem</t>
  </si>
  <si>
    <t>Odkaz na mn. položky pořadí 84 : 79,42000</t>
  </si>
  <si>
    <t>871413121R00</t>
  </si>
  <si>
    <t>Montáž trub kanaliz. z plastu, DN 500</t>
  </si>
  <si>
    <t>899101111R00</t>
  </si>
  <si>
    <t>Osazení poklopu s rámem do 50 kg</t>
  </si>
  <si>
    <t>kus</t>
  </si>
  <si>
    <t>899311111R00</t>
  </si>
  <si>
    <t>Osazení poklopů litinových s rámem do 50 kg</t>
  </si>
  <si>
    <t>28697157R</t>
  </si>
  <si>
    <t>Roura šachtová korugovaná  bez hrdla 600/6000 mm</t>
  </si>
  <si>
    <t>286974141R</t>
  </si>
  <si>
    <t>Poklop šachtový</t>
  </si>
  <si>
    <t>55241711R</t>
  </si>
  <si>
    <t>Poklop litina 600/100 B125</t>
  </si>
  <si>
    <t>917862111RT5</t>
  </si>
  <si>
    <t>Osazení stojatého obrubníku betonového, s boční opěrou, do lože z betonu C 12/15 včetně obrubníku ABO 100/10/25</t>
  </si>
  <si>
    <t>9,16+3,17+2,7+4,5+3,01+14,38</t>
  </si>
  <si>
    <t>34,16+24,66</t>
  </si>
  <si>
    <t>917882111RV1</t>
  </si>
  <si>
    <t>Osazení obrubníku betonového přechodového, lože C 12/15 včetně dodávky přechodového obrubník 1000 x 435 x 330 mm</t>
  </si>
  <si>
    <t>941955001R00</t>
  </si>
  <si>
    <t>Lešení lehké pomocné, výška podlahy do 1,2 m</t>
  </si>
  <si>
    <t>952901111R00</t>
  </si>
  <si>
    <t>Vyčištění budov o výšce podlaží do 4 m</t>
  </si>
  <si>
    <t>961044111R00</t>
  </si>
  <si>
    <t>Bourání základů z betonu prostého</t>
  </si>
  <si>
    <t>2*0,5*0,6</t>
  </si>
  <si>
    <t>1*0,6*1</t>
  </si>
  <si>
    <t>2*1*1*2</t>
  </si>
  <si>
    <t>961055111R00</t>
  </si>
  <si>
    <t>Bourání základů železobetonových</t>
  </si>
  <si>
    <t>anglické dvorky : 6*(0,15*((1,15*0,75)+(0,6*2+1,15)))</t>
  </si>
  <si>
    <t>962031113R00</t>
  </si>
  <si>
    <t>Bourání příček z cihel pálených plných tl. 65 mm</t>
  </si>
  <si>
    <t>sklepy : 2*(9,72*2+9,52)</t>
  </si>
  <si>
    <t>kotelna : 2,5*8,6</t>
  </si>
  <si>
    <t>963042819R00</t>
  </si>
  <si>
    <t>Bourání schodišťových stupňů betonových</t>
  </si>
  <si>
    <t>vstupy : 3*2*2</t>
  </si>
  <si>
    <t>schody dvůr : 1,1*10</t>
  </si>
  <si>
    <t>kotelna : 1,2+2</t>
  </si>
  <si>
    <t>963053936R00</t>
  </si>
  <si>
    <t>Bourání ŽB schodišťových ramen samonosných</t>
  </si>
  <si>
    <t>dvůr : 2,5*1*0,2</t>
  </si>
  <si>
    <t>vstup : 1*2*2*0,2</t>
  </si>
  <si>
    <t>970051018R00</t>
  </si>
  <si>
    <t>Vrtání jádrové do ŽB d 14-18 mm</t>
  </si>
  <si>
    <t>12*0,15</t>
  </si>
  <si>
    <t>976071111R00</t>
  </si>
  <si>
    <t>Vybourání kovových zábradlí a madel</t>
  </si>
  <si>
    <t>2,5*2</t>
  </si>
  <si>
    <t>976085311R00</t>
  </si>
  <si>
    <t>Vybourání kanal.rámů a poklopů plochy do 0,6 m2</t>
  </si>
  <si>
    <t>978013191R00</t>
  </si>
  <si>
    <t>Otlučení omítek vnitřních stěn v rozsahu do 100 %</t>
  </si>
  <si>
    <t>978015291R00</t>
  </si>
  <si>
    <t>Otlučení omítek vnějších MVC v složit.1-4 do 100 %</t>
  </si>
  <si>
    <t>999281105R00</t>
  </si>
  <si>
    <t>Přesun hmot pro opravy a údržbu do výšky 6 m</t>
  </si>
  <si>
    <t>Přesun hmot</t>
  </si>
  <si>
    <t>POL7_</t>
  </si>
  <si>
    <t>711112001RZ1</t>
  </si>
  <si>
    <t>Provedení izolace proti vlhkosti na ploše svislé, 1x asfaltovým penetračním nátěr včetně dodávky asfaltového laku</t>
  </si>
  <si>
    <t>Odkaz na mn. položky pořadí 88 : 264,53360</t>
  </si>
  <si>
    <t>711132311R00</t>
  </si>
  <si>
    <t>Provedení izolace nopovou fólií na ploše svislé, včetně uchycení a těsnění</t>
  </si>
  <si>
    <t>711142559RZ1</t>
  </si>
  <si>
    <t>Provedení izolace proti vlhkosti na ploše svislé, asfaltovými pásy přitavením 1 vrstva - včetně dodávky pásu</t>
  </si>
  <si>
    <t>711140201R00</t>
  </si>
  <si>
    <t>Odstranění izolace proti vlhkosti na ploše svislé, asfaltové pásy přitavením, 1 vrstva</t>
  </si>
  <si>
    <t>711823129RT2</t>
  </si>
  <si>
    <t>Montáž ukončovací lišty k nopové fólii včetně dodávky lišty</t>
  </si>
  <si>
    <t>9,52+20,06+30,06+13,83+14,31+6,13+5,15+9,62+11,38+9,72</t>
  </si>
  <si>
    <t>28323115R</t>
  </si>
  <si>
    <t>Fólie nopová, výška nopů 8 mm</t>
  </si>
  <si>
    <t>Odkaz na mn. položky pořadí 87 : 264,53360*1,4</t>
  </si>
  <si>
    <t>998711101R00</t>
  </si>
  <si>
    <t>Přesun hmot pro izolace proti vodě, výšky do 6 m</t>
  </si>
  <si>
    <t>721242110RT2</t>
  </si>
  <si>
    <t>Lapač střešních splavenin PP HL600, kloub zápachová klapka, koš na listí, DN 125 mm</t>
  </si>
  <si>
    <t>721242804R00</t>
  </si>
  <si>
    <t>Demontáž lapače střešních splavenin, DN 125 mm</t>
  </si>
  <si>
    <t>721001</t>
  </si>
  <si>
    <t>Napojení lapačů na stávající kanalizaci</t>
  </si>
  <si>
    <t>ks</t>
  </si>
  <si>
    <t>Indiv</t>
  </si>
  <si>
    <t>721002</t>
  </si>
  <si>
    <t>Napojení drenážního potrubí a potrubí k čerpání vody do šachet</t>
  </si>
  <si>
    <t>998721101R00</t>
  </si>
  <si>
    <t>Přesun hmot pro vnitřní kanalizaci, výšky do 6 m</t>
  </si>
  <si>
    <t>722173915R00</t>
  </si>
  <si>
    <t>Provedení spoje plastového vodovodního potrubí, polyfuzí, D 40 mm</t>
  </si>
  <si>
    <t>722171214R00</t>
  </si>
  <si>
    <t>Potrubí plastové PE-HD vodovodní, D 40 x 3,7 mm</t>
  </si>
  <si>
    <t>Potrubí včetně tvarovek, rozebiratelných svěrných spojek a zednických výpomocí.</t>
  </si>
  <si>
    <t>Včetně pomocného lešení o výšce podlahy do 1900 mm a pro zatížení do 1,5 kPa.</t>
  </si>
  <si>
    <t>6+10</t>
  </si>
  <si>
    <t>722001</t>
  </si>
  <si>
    <t>D+M koleno 40/40</t>
  </si>
  <si>
    <t>722101</t>
  </si>
  <si>
    <t>Ponorné drenážní čerpadlo s plovákem výkon 0,25kw</t>
  </si>
  <si>
    <t>722201</t>
  </si>
  <si>
    <t>Zajištění přívodu el.pro čerpadlo</t>
  </si>
  <si>
    <t>28348441R</t>
  </si>
  <si>
    <t>Spojka 40/5,4</t>
  </si>
  <si>
    <t>998722101R00</t>
  </si>
  <si>
    <t>Přesun hmot pro vnitřní vodovod, výšky do 6 m</t>
  </si>
  <si>
    <t>767001</t>
  </si>
  <si>
    <t>D+M zábradlí, ocelová konstrukce, žárově zink, vodorovně šprušle, v. 1,0m</t>
  </si>
  <si>
    <t>opěrná stěna : 14+3+0,75</t>
  </si>
  <si>
    <t>schodiště : 2,5*2</t>
  </si>
  <si>
    <t>998767101R00</t>
  </si>
  <si>
    <t>Přesun hmot pro zámečnické konstr., výšky do 6 m</t>
  </si>
  <si>
    <t>784191101R00</t>
  </si>
  <si>
    <t>Penetrace podkladu univerzální Primalex 1x</t>
  </si>
  <si>
    <t>2*(5+2,03)*2</t>
  </si>
  <si>
    <t>2*(5+4,06)*2</t>
  </si>
  <si>
    <t>2*(5+2,05)*2</t>
  </si>
  <si>
    <t>2*(2,85+3,47)*2</t>
  </si>
  <si>
    <t>2*(2,85+3,23+1,4+1,615)</t>
  </si>
  <si>
    <t>9,3+10,45+20,3+10,15+10,25</t>
  </si>
  <si>
    <t>784195112R00</t>
  </si>
  <si>
    <t>Malba, bílá, bez penetrace, 2 x</t>
  </si>
  <si>
    <t>Odkaz na mn. položky pořadí 107 : 196,48000</t>
  </si>
  <si>
    <t>799001</t>
  </si>
  <si>
    <t>Zajištění přeložky sloupků pro optické kabely, plynoměr a další...</t>
  </si>
  <si>
    <t>soubor</t>
  </si>
  <si>
    <t>799101</t>
  </si>
  <si>
    <t>D+M plastový anglicky dvorek 1250/1300/600mm</t>
  </si>
  <si>
    <t>979951111R00</t>
  </si>
  <si>
    <t>Výkup kovů</t>
  </si>
  <si>
    <t>Pro vyjádření výnosu ve prospěch zhotovitele je nutné jednotkovou cenu uvést se záporným znaménkem. (Získaná částka ponižuje náklad stavby.)</t>
  </si>
  <si>
    <t>Odkaz na dem. hmot. položky pořadí 94 : 0,17619</t>
  </si>
  <si>
    <t>Odkaz na dem. hmot. položky pořadí 82 : 0,22500</t>
  </si>
  <si>
    <t>Odkaz na dem. hmot. položky pořadí 81 : 0,18500</t>
  </si>
  <si>
    <t>979990103R00</t>
  </si>
  <si>
    <t>Poplatek za uložení suti - beton, skupina odpadu 170101</t>
  </si>
  <si>
    <t>RTS 23/ II</t>
  </si>
  <si>
    <t>Odkaz na dem. hmot. položky pořadí 1 : 4,36599</t>
  </si>
  <si>
    <t>Odkaz na dem. hmot. položky pořadí 2 : 77,54969</t>
  </si>
  <si>
    <t>Odkaz na dem. hmot. položky pořadí 6 : 22,37400</t>
  </si>
  <si>
    <t>Odkaz na dem. hmot. položky pořadí 5 : 82,71967</t>
  </si>
  <si>
    <t>Odkaz na dem. hmot. položky pořadí 75 : 10,40000</t>
  </si>
  <si>
    <t>Odkaz na dem. hmot. položky pořadí 80 : 0,00115</t>
  </si>
  <si>
    <t>979990105R00</t>
  </si>
  <si>
    <t>Poplatek za uložení suti - cihelné výrobky, skupina odpadu 170102</t>
  </si>
  <si>
    <t>Odkaz na dem. hmot. položky pořadí 77 : 14,61328</t>
  </si>
  <si>
    <t>Odkaz na dem. hmot. položky pořadí 84 : 4,68578</t>
  </si>
  <si>
    <t>Odkaz na dem. hmot. položky pořadí 83 : 3,13996</t>
  </si>
  <si>
    <t>Odkaz na dem. hmot. položky pořadí 40 : 0,81912</t>
  </si>
  <si>
    <t>979990121R00</t>
  </si>
  <si>
    <t>Poplatek za uložení suti - asfaltové pásy, skupina odpadu 170302</t>
  </si>
  <si>
    <t>Odkaz na dem. hmot. položky pořadí 89 : 0,41616</t>
  </si>
  <si>
    <t>979999973R00</t>
  </si>
  <si>
    <t>Poplatek za uložení, zemina a kamení, (skup.170504)</t>
  </si>
  <si>
    <t>Odkaz na dem. hmot. položky pořadí 35 : 0,00000</t>
  </si>
  <si>
    <t>Odkaz na dem. hmot. položky pořadí 4 : 4,60680</t>
  </si>
  <si>
    <t>Odkaz na dem. hmot. položky pořadí 3 : 37,91318</t>
  </si>
  <si>
    <t>979999978R00</t>
  </si>
  <si>
    <t>Poplatek za recyklaci, beton lehce vyztužený, kusovost do 1600 cm2 (skup.170101)</t>
  </si>
  <si>
    <t>Odkaz na dem. hmot. položky pořadí 76 : 6,93900</t>
  </si>
  <si>
    <t>Odkaz na dem. hmot. položky pořadí 78 : 1,83400</t>
  </si>
  <si>
    <t>Odkaz na dem. hmot. položky pořadí 79 : 0,56160</t>
  </si>
  <si>
    <t>979081111R00</t>
  </si>
  <si>
    <t>Odvoz suti a vybour.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</si>
  <si>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</si>
  <si>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</si>
  <si>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</si>
  <si>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</si>
  <si>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Příplatek k odvozu za každý další 1 km</t>
  </si>
  <si>
    <t>Předpoklad skládka Vsetín</t>
  </si>
  <si>
    <t>979082111R00</t>
  </si>
  <si>
    <t>Vnitrostaveništní doprava suti do 10 m</t>
  </si>
  <si>
    <t>979082121R00</t>
  </si>
  <si>
    <t>Příplatek k vnitrost. dopravě suti za dalších 5 m</t>
  </si>
  <si>
    <t>SUM</t>
  </si>
  <si>
    <t>Poznámky uchazeče k zadání</t>
  </si>
  <si>
    <t>POPUZIV</t>
  </si>
  <si>
    <t>END</t>
  </si>
  <si>
    <t>005111021R</t>
  </si>
  <si>
    <t>Vytyčení inženýrských sítí</t>
  </si>
  <si>
    <t>Soubor</t>
  </si>
  <si>
    <t>VRN</t>
  </si>
  <si>
    <t>POL99_8</t>
  </si>
  <si>
    <t>Zaměření a vytýčení stávajících inženýrských sítí v místě stavby z hlediska jejich ochrany při provádění stavby.</t>
  </si>
  <si>
    <t>005121010R</t>
  </si>
  <si>
    <t>Vybudování zařízení staveniště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</si>
  <si>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</si>
  <si>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</si>
  <si>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</si>
  <si>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</si>
  <si>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</si>
  <si>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</si>
  <si>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</si>
  <si>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</si>
  <si>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</si>
  <si>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</si>
  <si>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</si>
  <si>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</si>
  <si>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</si>
  <si>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005211010R</t>
  </si>
  <si>
    <t>Předání a převzetí staveniště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</si>
  <si>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</si>
  <si>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</si>
  <si>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</si>
  <si>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</si>
  <si>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</si>
  <si>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</si>
  <si>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</si>
  <si>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005241011</t>
  </si>
  <si>
    <t>Technický dozor investora</t>
  </si>
  <si>
    <t>005241012</t>
  </si>
  <si>
    <t>Autorský dozor</t>
  </si>
  <si>
    <t>Cenová nabídka - položkový rozpočet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</si>
</sst>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39</v>
      </c>
    </row>
    <row r="2" spans="1:7" ht="57.75" customHeight="1" x14ac:dyDescent="0.25">
      <c r="A2" s="192" t="s">
        <v>40</v>
      </c>
      <c r="B2" s="192"/>
      <c r="C2" s="192"/>
      <c r="D2" s="192"/>
      <c r="E2" s="192"/>
      <c r="F2" s="192"/>
      <c r="G2" s="19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9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37</v>
      </c>
      <c r="B1" s="227" t="s">
        <v>603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5">
      <c r="A2" s="2"/>
      <c r="B2" s="76" t="s">
        <v>23</v>
      </c>
      <c r="C2" s="77"/>
      <c r="D2" s="78" t="s">
        <v>42</v>
      </c>
      <c r="E2" s="233" t="s">
        <v>43</v>
      </c>
      <c r="F2" s="234"/>
      <c r="G2" s="234"/>
      <c r="H2" s="234"/>
      <c r="I2" s="234"/>
      <c r="J2" s="235"/>
      <c r="O2" s="1"/>
    </row>
    <row r="3" spans="1:15" ht="27" hidden="1" customHeight="1" x14ac:dyDescent="0.25">
      <c r="A3" s="2"/>
      <c r="B3" s="79"/>
      <c r="C3" s="77"/>
      <c r="D3" s="80"/>
      <c r="E3" s="236"/>
      <c r="F3" s="237"/>
      <c r="G3" s="237"/>
      <c r="H3" s="237"/>
      <c r="I3" s="237"/>
      <c r="J3" s="238"/>
    </row>
    <row r="4" spans="1:15" ht="23.25" customHeight="1" x14ac:dyDescent="0.25">
      <c r="A4" s="2"/>
      <c r="B4" s="81"/>
      <c r="C4" s="82"/>
      <c r="D4" s="83"/>
      <c r="E4" s="217"/>
      <c r="F4" s="217"/>
      <c r="G4" s="217"/>
      <c r="H4" s="217"/>
      <c r="I4" s="217"/>
      <c r="J4" s="218"/>
    </row>
    <row r="5" spans="1:15" ht="24" customHeight="1" x14ac:dyDescent="0.25">
      <c r="A5" s="2"/>
      <c r="B5" s="31" t="s">
        <v>22</v>
      </c>
      <c r="D5" s="221"/>
      <c r="E5" s="222"/>
      <c r="F5" s="222"/>
      <c r="G5" s="222"/>
      <c r="H5" s="18" t="s">
        <v>41</v>
      </c>
      <c r="I5" s="22"/>
      <c r="J5" s="8"/>
    </row>
    <row r="6" spans="1:15" ht="15.75" customHeight="1" x14ac:dyDescent="0.25">
      <c r="A6" s="2"/>
      <c r="B6" s="28"/>
      <c r="C6" s="55"/>
      <c r="D6" s="223"/>
      <c r="E6" s="224"/>
      <c r="F6" s="224"/>
      <c r="G6" s="224"/>
      <c r="H6" s="18" t="s">
        <v>35</v>
      </c>
      <c r="I6" s="22"/>
      <c r="J6" s="8"/>
    </row>
    <row r="7" spans="1:15" ht="15.75" customHeight="1" x14ac:dyDescent="0.25">
      <c r="A7" s="2"/>
      <c r="B7" s="29"/>
      <c r="C7" s="56"/>
      <c r="D7" s="53"/>
      <c r="E7" s="225"/>
      <c r="F7" s="226"/>
      <c r="G7" s="22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41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35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40"/>
      <c r="E11" s="240"/>
      <c r="F11" s="240"/>
      <c r="G11" s="240"/>
      <c r="H11" s="18" t="s">
        <v>41</v>
      </c>
      <c r="I11" s="84"/>
      <c r="J11" s="8"/>
    </row>
    <row r="12" spans="1:15" ht="15.75" customHeight="1" x14ac:dyDescent="0.25">
      <c r="A12" s="2"/>
      <c r="B12" s="28"/>
      <c r="C12" s="55"/>
      <c r="D12" s="216"/>
      <c r="E12" s="216"/>
      <c r="F12" s="216"/>
      <c r="G12" s="216"/>
      <c r="H12" s="18" t="s">
        <v>35</v>
      </c>
      <c r="I12" s="84"/>
      <c r="J12" s="8"/>
    </row>
    <row r="13" spans="1:15" ht="15.75" customHeight="1" x14ac:dyDescent="0.25">
      <c r="A13" s="2"/>
      <c r="B13" s="29"/>
      <c r="C13" s="56"/>
      <c r="D13" s="85"/>
      <c r="E13" s="219"/>
      <c r="F13" s="220"/>
      <c r="G13" s="220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33</v>
      </c>
      <c r="C15" s="61"/>
      <c r="D15" s="54"/>
      <c r="E15" s="239"/>
      <c r="F15" s="239"/>
      <c r="G15" s="241"/>
      <c r="H15" s="241"/>
      <c r="I15" s="241" t="s">
        <v>30</v>
      </c>
      <c r="J15" s="242"/>
    </row>
    <row r="16" spans="1:15" ht="23.25" customHeight="1" x14ac:dyDescent="0.25">
      <c r="A16" s="138" t="s">
        <v>25</v>
      </c>
      <c r="B16" s="38" t="s">
        <v>25</v>
      </c>
      <c r="C16" s="62"/>
      <c r="D16" s="63"/>
      <c r="E16" s="205"/>
      <c r="F16" s="206"/>
      <c r="G16" s="205"/>
      <c r="H16" s="206"/>
      <c r="I16" s="205">
        <f>SUMIF(F54:F75,A16,I54:I75)+SUMIF(F54:F75,"PSU",I54:I75)</f>
        <v>0</v>
      </c>
      <c r="J16" s="207"/>
    </row>
    <row r="17" spans="1:10" ht="23.25" customHeight="1" x14ac:dyDescent="0.25">
      <c r="A17" s="138" t="s">
        <v>26</v>
      </c>
      <c r="B17" s="38" t="s">
        <v>26</v>
      </c>
      <c r="C17" s="62"/>
      <c r="D17" s="63"/>
      <c r="E17" s="205"/>
      <c r="F17" s="206"/>
      <c r="G17" s="205"/>
      <c r="H17" s="206"/>
      <c r="I17" s="205">
        <f>SUMIF(F54:F75,A17,I54:I75)</f>
        <v>0</v>
      </c>
      <c r="J17" s="207"/>
    </row>
    <row r="18" spans="1:10" ht="23.25" customHeight="1" x14ac:dyDescent="0.25">
      <c r="A18" s="138" t="s">
        <v>27</v>
      </c>
      <c r="B18" s="38" t="s">
        <v>27</v>
      </c>
      <c r="C18" s="62"/>
      <c r="D18" s="63"/>
      <c r="E18" s="205"/>
      <c r="F18" s="206"/>
      <c r="G18" s="205"/>
      <c r="H18" s="206"/>
      <c r="I18" s="205">
        <f>SUMIF(F54:F75,A18,I54:I75)</f>
        <v>0</v>
      </c>
      <c r="J18" s="207"/>
    </row>
    <row r="19" spans="1:10" ht="23.25" customHeight="1" x14ac:dyDescent="0.25">
      <c r="A19" s="138" t="s">
        <v>102</v>
      </c>
      <c r="B19" s="38" t="s">
        <v>28</v>
      </c>
      <c r="C19" s="62"/>
      <c r="D19" s="63"/>
      <c r="E19" s="205"/>
      <c r="F19" s="206"/>
      <c r="G19" s="205"/>
      <c r="H19" s="206"/>
      <c r="I19" s="205">
        <f>SUMIF(F54:F75,A19,I54:I75)</f>
        <v>0</v>
      </c>
      <c r="J19" s="207"/>
    </row>
    <row r="20" spans="1:10" ht="23.25" customHeight="1" x14ac:dyDescent="0.25">
      <c r="A20" s="138" t="s">
        <v>103</v>
      </c>
      <c r="B20" s="38" t="s">
        <v>29</v>
      </c>
      <c r="C20" s="62"/>
      <c r="D20" s="63"/>
      <c r="E20" s="205"/>
      <c r="F20" s="206"/>
      <c r="G20" s="205"/>
      <c r="H20" s="206"/>
      <c r="I20" s="205">
        <f>SUMIF(F54:F75,A20,I54:I75)</f>
        <v>0</v>
      </c>
      <c r="J20" s="207"/>
    </row>
    <row r="21" spans="1:10" ht="23.25" customHeight="1" x14ac:dyDescent="0.25">
      <c r="A21" s="2"/>
      <c r="B21" s="48" t="s">
        <v>30</v>
      </c>
      <c r="C21" s="64"/>
      <c r="D21" s="65"/>
      <c r="E21" s="208"/>
      <c r="F21" s="243"/>
      <c r="G21" s="208"/>
      <c r="H21" s="243"/>
      <c r="I21" s="208">
        <f>SUM(I16:J20)</f>
        <v>0</v>
      </c>
      <c r="J21" s="209"/>
    </row>
    <row r="22" spans="1:10" ht="33" customHeight="1" x14ac:dyDescent="0.25">
      <c r="A22" s="2"/>
      <c r="B22" s="42" t="s">
        <v>34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1">
        <f>A23</f>
        <v>0</v>
      </c>
      <c r="H24" s="202"/>
      <c r="I24" s="202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0">
        <f>A25</f>
        <v>0</v>
      </c>
      <c r="H26" s="231"/>
      <c r="I26" s="23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2">
        <f>CenaCelkem-(ZakladDPHSni+DPHSni+ZakladDPHZakl+DPHZakl)</f>
        <v>0</v>
      </c>
      <c r="H27" s="232"/>
      <c r="I27" s="232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24</v>
      </c>
      <c r="C28" s="112"/>
      <c r="D28" s="112"/>
      <c r="E28" s="113"/>
      <c r="F28" s="114"/>
      <c r="G28" s="211">
        <f>ZakladDPHSniVypocet+ZakladDPHZaklVypocet</f>
        <v>0</v>
      </c>
      <c r="H28" s="211"/>
      <c r="I28" s="211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36</v>
      </c>
      <c r="C29" s="116"/>
      <c r="D29" s="116"/>
      <c r="E29" s="116"/>
      <c r="F29" s="117"/>
      <c r="G29" s="210">
        <f>A27</f>
        <v>0</v>
      </c>
      <c r="H29" s="210"/>
      <c r="I29" s="210"/>
      <c r="J29" s="118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5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38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44</v>
      </c>
      <c r="C39" s="195"/>
      <c r="D39" s="195"/>
      <c r="E39" s="195"/>
      <c r="F39" s="98">
        <f>'01 01 Pol'!AE356+'01 02 Pol'!AE32</f>
        <v>0</v>
      </c>
      <c r="G39" s="99">
        <f>'01 01 Pol'!AF356+'01 02 Pol'!AF32</f>
        <v>0</v>
      </c>
      <c r="H39" s="100">
        <f>(F39*SazbaDPH1/100)+(G39*SazbaDPH2/100)</f>
        <v>0</v>
      </c>
      <c r="I39" s="100">
        <f>F39+G39+H39</f>
        <v>0</v>
      </c>
      <c r="J39" s="101" t="str">
        <f>IF(_xlfn.SINGLE(CenaCelkemVypocet)=0,"",I39/_xlfn.SINGLE(CenaCelkemVypocet)*100)</f>
        <v/>
      </c>
    </row>
    <row r="40" spans="1:10" ht="25.5" customHeight="1" x14ac:dyDescent="0.25">
      <c r="A40" s="87">
        <v>2</v>
      </c>
      <c r="B40" s="102" t="s">
        <v>45</v>
      </c>
      <c r="C40" s="196" t="s">
        <v>46</v>
      </c>
      <c r="D40" s="196"/>
      <c r="E40" s="196"/>
      <c r="F40" s="103">
        <f>'01 01 Pol'!AE356+'01 02 Pol'!AE32</f>
        <v>0</v>
      </c>
      <c r="G40" s="104">
        <f>'01 01 Pol'!AF356+'01 02 Pol'!AF32</f>
        <v>0</v>
      </c>
      <c r="H40" s="104">
        <f>(F40*SazbaDPH1/100)+(G40*SazbaDPH2/100)</f>
        <v>0</v>
      </c>
      <c r="I40" s="104">
        <f>F40+G40+H40</f>
        <v>0</v>
      </c>
      <c r="J40" s="105" t="str">
        <f>IF(_xlfn.SINGLE(CenaCelkemVypocet)=0,"",I40/_xlfn.SINGLE(CenaCelkemVypocet)*100)</f>
        <v/>
      </c>
    </row>
    <row r="41" spans="1:10" ht="25.5" customHeight="1" x14ac:dyDescent="0.25">
      <c r="A41" s="87">
        <v>3</v>
      </c>
      <c r="B41" s="106" t="s">
        <v>45</v>
      </c>
      <c r="C41" s="195" t="s">
        <v>47</v>
      </c>
      <c r="D41" s="195"/>
      <c r="E41" s="195"/>
      <c r="F41" s="107">
        <f>'01 01 Pol'!AE356</f>
        <v>0</v>
      </c>
      <c r="G41" s="100">
        <f>'01 01 Pol'!AF356</f>
        <v>0</v>
      </c>
      <c r="H41" s="100">
        <f>(F41*SazbaDPH1/100)+(G41*SazbaDPH2/100)</f>
        <v>0</v>
      </c>
      <c r="I41" s="100">
        <f>F41+G41+H41</f>
        <v>0</v>
      </c>
      <c r="J41" s="101" t="str">
        <f>IF(_xlfn.SINGLE(CenaCelkemVypocet)=0,"",I41/_xlfn.SINGLE(CenaCelkemVypocet)*100)</f>
        <v/>
      </c>
    </row>
    <row r="42" spans="1:10" ht="25.5" customHeight="1" x14ac:dyDescent="0.25">
      <c r="A42" s="87">
        <v>3</v>
      </c>
      <c r="B42" s="106" t="s">
        <v>48</v>
      </c>
      <c r="C42" s="195" t="s">
        <v>49</v>
      </c>
      <c r="D42" s="195"/>
      <c r="E42" s="195"/>
      <c r="F42" s="107">
        <f>'01 02 Pol'!AE32</f>
        <v>0</v>
      </c>
      <c r="G42" s="100">
        <f>'01 02 Pol'!AF32</f>
        <v>0</v>
      </c>
      <c r="H42" s="100">
        <f>(F42*SazbaDPH1/100)+(G42*SazbaDPH2/100)</f>
        <v>0</v>
      </c>
      <c r="I42" s="100">
        <f>F42+G42+H42</f>
        <v>0</v>
      </c>
      <c r="J42" s="101" t="str">
        <f>IF(_xlfn.SINGLE(CenaCelkemVypocet)=0,"",I42/_xlfn.SINGLE(CenaCelkemVypocet)*100)</f>
        <v/>
      </c>
    </row>
    <row r="43" spans="1:10" ht="25.5" customHeight="1" x14ac:dyDescent="0.25">
      <c r="A43" s="87"/>
      <c r="B43" s="197" t="s">
        <v>50</v>
      </c>
      <c r="C43" s="198"/>
      <c r="D43" s="198"/>
      <c r="E43" s="199"/>
      <c r="F43" s="108">
        <f>SUMIF(A39:A42,"=1",F39:F42)</f>
        <v>0</v>
      </c>
      <c r="G43" s="109">
        <f>SUMIF(A39:A42,"=1",G39:G42)</f>
        <v>0</v>
      </c>
      <c r="H43" s="109">
        <f>SUMIF(A39:A42,"=1",H39:H42)</f>
        <v>0</v>
      </c>
      <c r="I43" s="109">
        <f>SUMIF(A39:A42,"=1",I39:I42)</f>
        <v>0</v>
      </c>
      <c r="J43" s="110">
        <f>SUMIF(A39:A42,"=1",J39:J42)</f>
        <v>0</v>
      </c>
    </row>
    <row r="45" spans="1:10" x14ac:dyDescent="0.25">
      <c r="A45" t="s">
        <v>52</v>
      </c>
      <c r="B45" t="s">
        <v>53</v>
      </c>
    </row>
    <row r="46" spans="1:10" x14ac:dyDescent="0.25">
      <c r="A46" t="s">
        <v>54</v>
      </c>
      <c r="B46" t="s">
        <v>55</v>
      </c>
    </row>
    <row r="47" spans="1:10" x14ac:dyDescent="0.25">
      <c r="A47" t="s">
        <v>56</v>
      </c>
      <c r="B47" t="s">
        <v>57</v>
      </c>
    </row>
    <row r="48" spans="1:10" x14ac:dyDescent="0.25">
      <c r="A48" t="s">
        <v>56</v>
      </c>
      <c r="B48" t="s">
        <v>58</v>
      </c>
    </row>
    <row r="51" spans="1:10" ht="15.6" x14ac:dyDescent="0.3">
      <c r="B51" s="119" t="s">
        <v>59</v>
      </c>
    </row>
    <row r="53" spans="1:10" ht="25.5" customHeight="1" x14ac:dyDescent="0.25">
      <c r="A53" s="121"/>
      <c r="B53" s="124" t="s">
        <v>17</v>
      </c>
      <c r="C53" s="124" t="s">
        <v>5</v>
      </c>
      <c r="D53" s="125"/>
      <c r="E53" s="125"/>
      <c r="F53" s="126" t="s">
        <v>60</v>
      </c>
      <c r="G53" s="126"/>
      <c r="H53" s="126"/>
      <c r="I53" s="126" t="s">
        <v>30</v>
      </c>
      <c r="J53" s="126" t="s">
        <v>0</v>
      </c>
    </row>
    <row r="54" spans="1:10" ht="36.75" customHeight="1" x14ac:dyDescent="0.25">
      <c r="A54" s="122"/>
      <c r="B54" s="127" t="s">
        <v>61</v>
      </c>
      <c r="C54" s="193" t="s">
        <v>62</v>
      </c>
      <c r="D54" s="194"/>
      <c r="E54" s="194"/>
      <c r="F54" s="134" t="s">
        <v>25</v>
      </c>
      <c r="G54" s="135"/>
      <c r="H54" s="135"/>
      <c r="I54" s="135">
        <f>'01 01 Pol'!G8</f>
        <v>0</v>
      </c>
      <c r="J54" s="131" t="str">
        <f>IF(I76=0,"",I54/I76*100)</f>
        <v/>
      </c>
    </row>
    <row r="55" spans="1:10" ht="36.75" customHeight="1" x14ac:dyDescent="0.25">
      <c r="A55" s="122"/>
      <c r="B55" s="127" t="s">
        <v>63</v>
      </c>
      <c r="C55" s="193" t="s">
        <v>64</v>
      </c>
      <c r="D55" s="194"/>
      <c r="E55" s="194"/>
      <c r="F55" s="134" t="s">
        <v>25</v>
      </c>
      <c r="G55" s="135"/>
      <c r="H55" s="135"/>
      <c r="I55" s="135">
        <f>'01 01 Pol'!G94</f>
        <v>0</v>
      </c>
      <c r="J55" s="131" t="str">
        <f>IF(I76=0,"",I55/I76*100)</f>
        <v/>
      </c>
    </row>
    <row r="56" spans="1:10" ht="36.75" customHeight="1" x14ac:dyDescent="0.25">
      <c r="A56" s="122"/>
      <c r="B56" s="127" t="s">
        <v>65</v>
      </c>
      <c r="C56" s="193" t="s">
        <v>66</v>
      </c>
      <c r="D56" s="194"/>
      <c r="E56" s="194"/>
      <c r="F56" s="134" t="s">
        <v>25</v>
      </c>
      <c r="G56" s="135"/>
      <c r="H56" s="135"/>
      <c r="I56" s="135">
        <f>'01 01 Pol'!G149</f>
        <v>0</v>
      </c>
      <c r="J56" s="131" t="str">
        <f>IF(I76=0,"",I56/I76*100)</f>
        <v/>
      </c>
    </row>
    <row r="57" spans="1:10" ht="36.75" customHeight="1" x14ac:dyDescent="0.25">
      <c r="A57" s="122"/>
      <c r="B57" s="127" t="s">
        <v>67</v>
      </c>
      <c r="C57" s="193" t="s">
        <v>68</v>
      </c>
      <c r="D57" s="194"/>
      <c r="E57" s="194"/>
      <c r="F57" s="134" t="s">
        <v>25</v>
      </c>
      <c r="G57" s="135"/>
      <c r="H57" s="135"/>
      <c r="I57" s="135">
        <f>'01 01 Pol'!G154</f>
        <v>0</v>
      </c>
      <c r="J57" s="131" t="str">
        <f>IF(I76=0,"",I57/I76*100)</f>
        <v/>
      </c>
    </row>
    <row r="58" spans="1:10" ht="36.75" customHeight="1" x14ac:dyDescent="0.25">
      <c r="A58" s="122"/>
      <c r="B58" s="127" t="s">
        <v>69</v>
      </c>
      <c r="C58" s="193" t="s">
        <v>70</v>
      </c>
      <c r="D58" s="194"/>
      <c r="E58" s="194"/>
      <c r="F58" s="134" t="s">
        <v>25</v>
      </c>
      <c r="G58" s="135"/>
      <c r="H58" s="135"/>
      <c r="I58" s="135">
        <f>'01 01 Pol'!G169</f>
        <v>0</v>
      </c>
      <c r="J58" s="131" t="str">
        <f>IF(I76=0,"",I58/I76*100)</f>
        <v/>
      </c>
    </row>
    <row r="59" spans="1:10" ht="36.75" customHeight="1" x14ac:dyDescent="0.25">
      <c r="A59" s="122"/>
      <c r="B59" s="127" t="s">
        <v>71</v>
      </c>
      <c r="C59" s="193" t="s">
        <v>72</v>
      </c>
      <c r="D59" s="194"/>
      <c r="E59" s="194"/>
      <c r="F59" s="134" t="s">
        <v>25</v>
      </c>
      <c r="G59" s="135"/>
      <c r="H59" s="135"/>
      <c r="I59" s="135">
        <f>'01 01 Pol'!G195</f>
        <v>0</v>
      </c>
      <c r="J59" s="131" t="str">
        <f>IF(I76=0,"",I59/I76*100)</f>
        <v/>
      </c>
    </row>
    <row r="60" spans="1:10" ht="36.75" customHeight="1" x14ac:dyDescent="0.25">
      <c r="A60" s="122"/>
      <c r="B60" s="127" t="s">
        <v>73</v>
      </c>
      <c r="C60" s="193" t="s">
        <v>74</v>
      </c>
      <c r="D60" s="194"/>
      <c r="E60" s="194"/>
      <c r="F60" s="134" t="s">
        <v>25</v>
      </c>
      <c r="G60" s="135"/>
      <c r="H60" s="135"/>
      <c r="I60" s="135">
        <f>'01 01 Pol'!G201</f>
        <v>0</v>
      </c>
      <c r="J60" s="131" t="str">
        <f>IF(I76=0,"",I60/I76*100)</f>
        <v/>
      </c>
    </row>
    <row r="61" spans="1:10" ht="36.75" customHeight="1" x14ac:dyDescent="0.25">
      <c r="A61" s="122"/>
      <c r="B61" s="127" t="s">
        <v>75</v>
      </c>
      <c r="C61" s="193" t="s">
        <v>76</v>
      </c>
      <c r="D61" s="194"/>
      <c r="E61" s="194"/>
      <c r="F61" s="134" t="s">
        <v>25</v>
      </c>
      <c r="G61" s="135"/>
      <c r="H61" s="135"/>
      <c r="I61" s="135">
        <f>'01 01 Pol'!G216</f>
        <v>0</v>
      </c>
      <c r="J61" s="131" t="str">
        <f>IF(I76=0,"",I61/I76*100)</f>
        <v/>
      </c>
    </row>
    <row r="62" spans="1:10" ht="36.75" customHeight="1" x14ac:dyDescent="0.25">
      <c r="A62" s="122"/>
      <c r="B62" s="127" t="s">
        <v>77</v>
      </c>
      <c r="C62" s="193" t="s">
        <v>78</v>
      </c>
      <c r="D62" s="194"/>
      <c r="E62" s="194"/>
      <c r="F62" s="134" t="s">
        <v>25</v>
      </c>
      <c r="G62" s="135"/>
      <c r="H62" s="135"/>
      <c r="I62" s="135">
        <f>'01 01 Pol'!G225</f>
        <v>0</v>
      </c>
      <c r="J62" s="131" t="str">
        <f>IF(I76=0,"",I62/I76*100)</f>
        <v/>
      </c>
    </row>
    <row r="63" spans="1:10" ht="36.75" customHeight="1" x14ac:dyDescent="0.25">
      <c r="A63" s="122"/>
      <c r="B63" s="127" t="s">
        <v>79</v>
      </c>
      <c r="C63" s="193" t="s">
        <v>80</v>
      </c>
      <c r="D63" s="194"/>
      <c r="E63" s="194"/>
      <c r="F63" s="134" t="s">
        <v>25</v>
      </c>
      <c r="G63" s="135"/>
      <c r="H63" s="135"/>
      <c r="I63" s="135">
        <f>'01 01 Pol'!G231</f>
        <v>0</v>
      </c>
      <c r="J63" s="131" t="str">
        <f>IF(I76=0,"",I63/I76*100)</f>
        <v/>
      </c>
    </row>
    <row r="64" spans="1:10" ht="36.75" customHeight="1" x14ac:dyDescent="0.25">
      <c r="A64" s="122"/>
      <c r="B64" s="127" t="s">
        <v>81</v>
      </c>
      <c r="C64" s="193" t="s">
        <v>82</v>
      </c>
      <c r="D64" s="194"/>
      <c r="E64" s="194"/>
      <c r="F64" s="134" t="s">
        <v>25</v>
      </c>
      <c r="G64" s="135"/>
      <c r="H64" s="135"/>
      <c r="I64" s="135">
        <f>'01 01 Pol'!G233</f>
        <v>0</v>
      </c>
      <c r="J64" s="131" t="str">
        <f>IF(I76=0,"",I64/I76*100)</f>
        <v/>
      </c>
    </row>
    <row r="65" spans="1:10" ht="36.75" customHeight="1" x14ac:dyDescent="0.25">
      <c r="A65" s="122"/>
      <c r="B65" s="127" t="s">
        <v>83</v>
      </c>
      <c r="C65" s="193" t="s">
        <v>84</v>
      </c>
      <c r="D65" s="194"/>
      <c r="E65" s="194"/>
      <c r="F65" s="134" t="s">
        <v>25</v>
      </c>
      <c r="G65" s="135"/>
      <c r="H65" s="135"/>
      <c r="I65" s="135">
        <f>'01 01 Pol'!G235</f>
        <v>0</v>
      </c>
      <c r="J65" s="131" t="str">
        <f>IF(I76=0,"",I65/I76*100)</f>
        <v/>
      </c>
    </row>
    <row r="66" spans="1:10" ht="36.75" customHeight="1" x14ac:dyDescent="0.25">
      <c r="A66" s="122"/>
      <c r="B66" s="127" t="s">
        <v>85</v>
      </c>
      <c r="C66" s="193" t="s">
        <v>86</v>
      </c>
      <c r="D66" s="194"/>
      <c r="E66" s="194"/>
      <c r="F66" s="134" t="s">
        <v>25</v>
      </c>
      <c r="G66" s="135"/>
      <c r="H66" s="135"/>
      <c r="I66" s="135">
        <f>'01 01 Pol'!G262</f>
        <v>0</v>
      </c>
      <c r="J66" s="131" t="str">
        <f>IF(I76=0,"",I66/I76*100)</f>
        <v/>
      </c>
    </row>
    <row r="67" spans="1:10" ht="36.75" customHeight="1" x14ac:dyDescent="0.25">
      <c r="A67" s="122"/>
      <c r="B67" s="127" t="s">
        <v>87</v>
      </c>
      <c r="C67" s="193" t="s">
        <v>88</v>
      </c>
      <c r="D67" s="194"/>
      <c r="E67" s="194"/>
      <c r="F67" s="134" t="s">
        <v>26</v>
      </c>
      <c r="G67" s="135"/>
      <c r="H67" s="135"/>
      <c r="I67" s="135">
        <f>'01 01 Pol'!G264</f>
        <v>0</v>
      </c>
      <c r="J67" s="131" t="str">
        <f>IF(I76=0,"",I67/I76*100)</f>
        <v/>
      </c>
    </row>
    <row r="68" spans="1:10" ht="36.75" customHeight="1" x14ac:dyDescent="0.25">
      <c r="A68" s="122"/>
      <c r="B68" s="127" t="s">
        <v>89</v>
      </c>
      <c r="C68" s="193" t="s">
        <v>90</v>
      </c>
      <c r="D68" s="194"/>
      <c r="E68" s="194"/>
      <c r="F68" s="134" t="s">
        <v>26</v>
      </c>
      <c r="G68" s="135"/>
      <c r="H68" s="135"/>
      <c r="I68" s="135">
        <f>'01 01 Pol'!G284</f>
        <v>0</v>
      </c>
      <c r="J68" s="131" t="str">
        <f>IF(I76=0,"",I68/I76*100)</f>
        <v/>
      </c>
    </row>
    <row r="69" spans="1:10" ht="36.75" customHeight="1" x14ac:dyDescent="0.25">
      <c r="A69" s="122"/>
      <c r="B69" s="127" t="s">
        <v>91</v>
      </c>
      <c r="C69" s="193" t="s">
        <v>92</v>
      </c>
      <c r="D69" s="194"/>
      <c r="E69" s="194"/>
      <c r="F69" s="134" t="s">
        <v>26</v>
      </c>
      <c r="G69" s="135"/>
      <c r="H69" s="135"/>
      <c r="I69" s="135">
        <f>'01 01 Pol'!G290</f>
        <v>0</v>
      </c>
      <c r="J69" s="131" t="str">
        <f>IF(I76=0,"",I69/I76*100)</f>
        <v/>
      </c>
    </row>
    <row r="70" spans="1:10" ht="36.75" customHeight="1" x14ac:dyDescent="0.25">
      <c r="A70" s="122"/>
      <c r="B70" s="127" t="s">
        <v>93</v>
      </c>
      <c r="C70" s="193" t="s">
        <v>94</v>
      </c>
      <c r="D70" s="194"/>
      <c r="E70" s="194"/>
      <c r="F70" s="134" t="s">
        <v>26</v>
      </c>
      <c r="G70" s="135"/>
      <c r="H70" s="135"/>
      <c r="I70" s="135">
        <f>'01 01 Pol'!G301</f>
        <v>0</v>
      </c>
      <c r="J70" s="131" t="str">
        <f>IF(I76=0,"",I70/I76*100)</f>
        <v/>
      </c>
    </row>
    <row r="71" spans="1:10" ht="36.75" customHeight="1" x14ac:dyDescent="0.25">
      <c r="A71" s="122"/>
      <c r="B71" s="127" t="s">
        <v>95</v>
      </c>
      <c r="C71" s="193" t="s">
        <v>96</v>
      </c>
      <c r="D71" s="194"/>
      <c r="E71" s="194"/>
      <c r="F71" s="134" t="s">
        <v>26</v>
      </c>
      <c r="G71" s="135"/>
      <c r="H71" s="135"/>
      <c r="I71" s="135">
        <f>'01 01 Pol'!G306</f>
        <v>0</v>
      </c>
      <c r="J71" s="131" t="str">
        <f>IF(I76=0,"",I71/I76*100)</f>
        <v/>
      </c>
    </row>
    <row r="72" spans="1:10" ht="36.75" customHeight="1" x14ac:dyDescent="0.25">
      <c r="A72" s="122"/>
      <c r="B72" s="127" t="s">
        <v>97</v>
      </c>
      <c r="C72" s="193" t="s">
        <v>98</v>
      </c>
      <c r="D72" s="194"/>
      <c r="E72" s="194"/>
      <c r="F72" s="134" t="s">
        <v>26</v>
      </c>
      <c r="G72" s="135"/>
      <c r="H72" s="135"/>
      <c r="I72" s="135">
        <f>'01 01 Pol'!G318</f>
        <v>0</v>
      </c>
      <c r="J72" s="131" t="str">
        <f>IF(I76=0,"",I72/I76*100)</f>
        <v/>
      </c>
    </row>
    <row r="73" spans="1:10" ht="36.75" customHeight="1" x14ac:dyDescent="0.25">
      <c r="A73" s="122"/>
      <c r="B73" s="127" t="s">
        <v>99</v>
      </c>
      <c r="C73" s="193" t="s">
        <v>100</v>
      </c>
      <c r="D73" s="194"/>
      <c r="E73" s="194"/>
      <c r="F73" s="134" t="s">
        <v>101</v>
      </c>
      <c r="G73" s="135"/>
      <c r="H73" s="135"/>
      <c r="I73" s="135">
        <f>'01 01 Pol'!G321</f>
        <v>0</v>
      </c>
      <c r="J73" s="131" t="str">
        <f>IF(I76=0,"",I73/I76*100)</f>
        <v/>
      </c>
    </row>
    <row r="74" spans="1:10" ht="36.75" customHeight="1" x14ac:dyDescent="0.25">
      <c r="A74" s="122"/>
      <c r="B74" s="127" t="s">
        <v>102</v>
      </c>
      <c r="C74" s="193" t="s">
        <v>28</v>
      </c>
      <c r="D74" s="194"/>
      <c r="E74" s="194"/>
      <c r="F74" s="134" t="s">
        <v>102</v>
      </c>
      <c r="G74" s="135"/>
      <c r="H74" s="135"/>
      <c r="I74" s="135">
        <f>'01 02 Pol'!G8</f>
        <v>0</v>
      </c>
      <c r="J74" s="131" t="str">
        <f>IF(I76=0,"",I74/I76*100)</f>
        <v/>
      </c>
    </row>
    <row r="75" spans="1:10" ht="36.75" customHeight="1" x14ac:dyDescent="0.25">
      <c r="A75" s="122"/>
      <c r="B75" s="127" t="s">
        <v>103</v>
      </c>
      <c r="C75" s="193" t="s">
        <v>29</v>
      </c>
      <c r="D75" s="194"/>
      <c r="E75" s="194"/>
      <c r="F75" s="134" t="s">
        <v>103</v>
      </c>
      <c r="G75" s="135"/>
      <c r="H75" s="135"/>
      <c r="I75" s="135">
        <f>'01 02 Pol'!G19</f>
        <v>0</v>
      </c>
      <c r="J75" s="131" t="str">
        <f>IF(I76=0,"",I75/I76*100)</f>
        <v/>
      </c>
    </row>
    <row r="76" spans="1:10" ht="25.5" customHeight="1" x14ac:dyDescent="0.25">
      <c r="A76" s="123"/>
      <c r="B76" s="128" t="s">
        <v>1</v>
      </c>
      <c r="C76" s="129"/>
      <c r="D76" s="130"/>
      <c r="E76" s="130"/>
      <c r="F76" s="136"/>
      <c r="G76" s="137"/>
      <c r="H76" s="137"/>
      <c r="I76" s="137">
        <f>SUM(I54:I75)</f>
        <v>0</v>
      </c>
      <c r="J76" s="132">
        <f>SUM(J54:J75)</f>
        <v>0</v>
      </c>
    </row>
    <row r="77" spans="1:10" x14ac:dyDescent="0.25">
      <c r="F77" s="86"/>
      <c r="G77" s="86"/>
      <c r="H77" s="86"/>
      <c r="I77" s="86"/>
      <c r="J77" s="133"/>
    </row>
    <row r="78" spans="1:10" x14ac:dyDescent="0.25">
      <c r="F78" s="86"/>
      <c r="G78" s="86"/>
      <c r="H78" s="86"/>
      <c r="I78" s="86"/>
      <c r="J78" s="133"/>
    </row>
    <row r="79" spans="1:10" x14ac:dyDescent="0.25">
      <c r="F79" s="86"/>
      <c r="G79" s="86"/>
      <c r="H79" s="86"/>
      <c r="I79" s="86"/>
      <c r="J79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74:E74"/>
    <mergeCell ref="C75:E75"/>
    <mergeCell ref="C69:E69"/>
    <mergeCell ref="C70:E70"/>
    <mergeCell ref="C71:E71"/>
    <mergeCell ref="C72:E72"/>
    <mergeCell ref="C73:E7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4" t="s">
        <v>6</v>
      </c>
      <c r="B1" s="244"/>
      <c r="C1" s="245"/>
      <c r="D1" s="244"/>
      <c r="E1" s="244"/>
      <c r="F1" s="244"/>
      <c r="G1" s="244"/>
    </row>
    <row r="2" spans="1:7" ht="24.9" customHeight="1" x14ac:dyDescent="0.25">
      <c r="A2" s="50" t="s">
        <v>7</v>
      </c>
      <c r="B2" s="49"/>
      <c r="C2" s="246"/>
      <c r="D2" s="246"/>
      <c r="E2" s="246"/>
      <c r="F2" s="246"/>
      <c r="G2" s="247"/>
    </row>
    <row r="3" spans="1:7" ht="24.9" customHeight="1" x14ac:dyDescent="0.25">
      <c r="A3" s="50" t="s">
        <v>8</v>
      </c>
      <c r="B3" s="49"/>
      <c r="C3" s="246"/>
      <c r="D3" s="246"/>
      <c r="E3" s="246"/>
      <c r="F3" s="246"/>
      <c r="G3" s="247"/>
    </row>
    <row r="4" spans="1:7" ht="24.9" customHeight="1" x14ac:dyDescent="0.25">
      <c r="A4" s="50" t="s">
        <v>9</v>
      </c>
      <c r="B4" s="49"/>
      <c r="C4" s="246"/>
      <c r="D4" s="246"/>
      <c r="E4" s="246"/>
      <c r="F4" s="246"/>
      <c r="G4" s="247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003C-D053-4A32-BF95-0398A41CB81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5546875" style="120" customWidth="1"/>
    <col min="3" max="3" width="38.33203125" style="12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8" width="0" hidden="1" customWidth="1"/>
    <col min="21" max="23" width="0" hidden="1" customWidth="1"/>
    <col min="24" max="24" width="15.6640625" customWidth="1"/>
    <col min="25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2" t="s">
        <v>6</v>
      </c>
      <c r="B1" s="252"/>
      <c r="C1" s="252"/>
      <c r="D1" s="252"/>
      <c r="E1" s="252"/>
      <c r="F1" s="252"/>
      <c r="G1" s="252"/>
      <c r="AG1" t="s">
        <v>104</v>
      </c>
    </row>
    <row r="2" spans="1:60" ht="24.9" customHeight="1" x14ac:dyDescent="0.25">
      <c r="A2" s="50" t="s">
        <v>7</v>
      </c>
      <c r="B2" s="49" t="s">
        <v>42</v>
      </c>
      <c r="C2" s="253" t="s">
        <v>43</v>
      </c>
      <c r="D2" s="254"/>
      <c r="E2" s="254"/>
      <c r="F2" s="254"/>
      <c r="G2" s="255"/>
      <c r="AG2" t="s">
        <v>105</v>
      </c>
    </row>
    <row r="3" spans="1:60" ht="24.9" customHeight="1" x14ac:dyDescent="0.25">
      <c r="A3" s="50" t="s">
        <v>8</v>
      </c>
      <c r="B3" s="49" t="s">
        <v>45</v>
      </c>
      <c r="C3" s="253" t="s">
        <v>46</v>
      </c>
      <c r="D3" s="254"/>
      <c r="E3" s="254"/>
      <c r="F3" s="254"/>
      <c r="G3" s="255"/>
      <c r="AC3" s="120" t="s">
        <v>105</v>
      </c>
      <c r="AG3" t="s">
        <v>106</v>
      </c>
    </row>
    <row r="4" spans="1:60" ht="24.9" customHeight="1" x14ac:dyDescent="0.25">
      <c r="A4" s="139" t="s">
        <v>9</v>
      </c>
      <c r="B4" s="140" t="s">
        <v>45</v>
      </c>
      <c r="C4" s="256" t="s">
        <v>47</v>
      </c>
      <c r="D4" s="257"/>
      <c r="E4" s="257"/>
      <c r="F4" s="257"/>
      <c r="G4" s="258"/>
      <c r="AG4" t="s">
        <v>107</v>
      </c>
    </row>
    <row r="5" spans="1:60" x14ac:dyDescent="0.25">
      <c r="D5" s="10"/>
    </row>
    <row r="6" spans="1:60" ht="39.6" x14ac:dyDescent="0.25">
      <c r="A6" s="142" t="s">
        <v>108</v>
      </c>
      <c r="B6" s="144" t="s">
        <v>109</v>
      </c>
      <c r="C6" s="144" t="s">
        <v>110</v>
      </c>
      <c r="D6" s="143" t="s">
        <v>111</v>
      </c>
      <c r="E6" s="142" t="s">
        <v>112</v>
      </c>
      <c r="F6" s="141" t="s">
        <v>113</v>
      </c>
      <c r="G6" s="142" t="s">
        <v>30</v>
      </c>
      <c r="H6" s="145" t="s">
        <v>31</v>
      </c>
      <c r="I6" s="145" t="s">
        <v>114</v>
      </c>
      <c r="J6" s="145" t="s">
        <v>32</v>
      </c>
      <c r="K6" s="145" t="s">
        <v>115</v>
      </c>
      <c r="L6" s="145" t="s">
        <v>116</v>
      </c>
      <c r="M6" s="145" t="s">
        <v>117</v>
      </c>
      <c r="N6" s="145" t="s">
        <v>118</v>
      </c>
      <c r="O6" s="145" t="s">
        <v>119</v>
      </c>
      <c r="P6" s="145" t="s">
        <v>120</v>
      </c>
      <c r="Q6" s="145" t="s">
        <v>121</v>
      </c>
      <c r="R6" s="145" t="s">
        <v>122</v>
      </c>
      <c r="S6" s="145" t="s">
        <v>123</v>
      </c>
      <c r="T6" s="145" t="s">
        <v>124</v>
      </c>
      <c r="U6" s="145" t="s">
        <v>125</v>
      </c>
      <c r="V6" s="145" t="s">
        <v>126</v>
      </c>
      <c r="W6" s="145" t="s">
        <v>127</v>
      </c>
      <c r="X6" s="145" t="s">
        <v>128</v>
      </c>
      <c r="Y6" s="145" t="s">
        <v>129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2" t="s">
        <v>130</v>
      </c>
      <c r="B8" s="163" t="s">
        <v>61</v>
      </c>
      <c r="C8" s="184" t="s">
        <v>62</v>
      </c>
      <c r="D8" s="164"/>
      <c r="E8" s="165"/>
      <c r="F8" s="166"/>
      <c r="G8" s="166">
        <f>SUMIF(AG9:AG93,"&lt;&gt;NOR",G9:G93)</f>
        <v>0</v>
      </c>
      <c r="H8" s="166"/>
      <c r="I8" s="166">
        <f>SUM(I9:I93)</f>
        <v>0</v>
      </c>
      <c r="J8" s="166"/>
      <c r="K8" s="166">
        <f>SUM(K9:K93)</f>
        <v>0</v>
      </c>
      <c r="L8" s="166"/>
      <c r="M8" s="166">
        <f>SUM(M9:M93)</f>
        <v>0</v>
      </c>
      <c r="N8" s="165"/>
      <c r="O8" s="165">
        <f>SUM(O9:O93)</f>
        <v>307.81</v>
      </c>
      <c r="P8" s="165"/>
      <c r="Q8" s="165">
        <f>SUM(Q9:Q93)</f>
        <v>229.53</v>
      </c>
      <c r="R8" s="166"/>
      <c r="S8" s="166"/>
      <c r="T8" s="166"/>
      <c r="U8" s="166"/>
      <c r="V8" s="166">
        <f>SUM(V9:V93)</f>
        <v>1208.18</v>
      </c>
      <c r="W8" s="166"/>
      <c r="X8" s="167"/>
      <c r="Y8" s="161"/>
      <c r="AG8" t="s">
        <v>131</v>
      </c>
    </row>
    <row r="9" spans="1:60" outlineLevel="1" x14ac:dyDescent="0.25">
      <c r="A9" s="169">
        <v>1</v>
      </c>
      <c r="B9" s="170" t="s">
        <v>132</v>
      </c>
      <c r="C9" s="185" t="s">
        <v>133</v>
      </c>
      <c r="D9" s="171" t="s">
        <v>134</v>
      </c>
      <c r="E9" s="172">
        <v>10.47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72">
        <v>0</v>
      </c>
      <c r="O9" s="172">
        <f>ROUND(E9*N9,2)</f>
        <v>0</v>
      </c>
      <c r="P9" s="172">
        <v>0.41699999999999998</v>
      </c>
      <c r="Q9" s="172">
        <f>ROUND(E9*P9,2)</f>
        <v>4.37</v>
      </c>
      <c r="R9" s="174"/>
      <c r="S9" s="174" t="s">
        <v>135</v>
      </c>
      <c r="T9" s="174" t="s">
        <v>135</v>
      </c>
      <c r="U9" s="174">
        <v>0.13</v>
      </c>
      <c r="V9" s="174">
        <f>ROUND(E9*U9,2)</f>
        <v>1.36</v>
      </c>
      <c r="W9" s="174"/>
      <c r="X9" s="175" t="s">
        <v>136</v>
      </c>
      <c r="Y9" s="156" t="s">
        <v>137</v>
      </c>
      <c r="Z9" s="146"/>
      <c r="AA9" s="146"/>
      <c r="AB9" s="146"/>
      <c r="AC9" s="146"/>
      <c r="AD9" s="146"/>
      <c r="AE9" s="146"/>
      <c r="AF9" s="146"/>
      <c r="AG9" s="146" t="s">
        <v>138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86" t="s">
        <v>139</v>
      </c>
      <c r="D10" s="157"/>
      <c r="E10" s="158">
        <v>10.47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140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69">
        <v>2</v>
      </c>
      <c r="B11" s="170" t="s">
        <v>141</v>
      </c>
      <c r="C11" s="185" t="s">
        <v>142</v>
      </c>
      <c r="D11" s="171" t="s">
        <v>134</v>
      </c>
      <c r="E11" s="172">
        <v>344.6653</v>
      </c>
      <c r="F11" s="173"/>
      <c r="G11" s="174">
        <f>ROUND(E11*F11,2)</f>
        <v>0</v>
      </c>
      <c r="H11" s="173"/>
      <c r="I11" s="174">
        <f>ROUND(E11*H11,2)</f>
        <v>0</v>
      </c>
      <c r="J11" s="173"/>
      <c r="K11" s="174">
        <f>ROUND(E11*J11,2)</f>
        <v>0</v>
      </c>
      <c r="L11" s="174">
        <v>21</v>
      </c>
      <c r="M11" s="174">
        <f>G11*(1+L11/100)</f>
        <v>0</v>
      </c>
      <c r="N11" s="172">
        <v>0</v>
      </c>
      <c r="O11" s="172">
        <f>ROUND(E11*N11,2)</f>
        <v>0</v>
      </c>
      <c r="P11" s="172">
        <v>0.22500000000000001</v>
      </c>
      <c r="Q11" s="172">
        <f>ROUND(E11*P11,2)</f>
        <v>77.55</v>
      </c>
      <c r="R11" s="174"/>
      <c r="S11" s="174" t="s">
        <v>135</v>
      </c>
      <c r="T11" s="174" t="s">
        <v>135</v>
      </c>
      <c r="U11" s="174">
        <v>0.14199999999999999</v>
      </c>
      <c r="V11" s="174">
        <f>ROUND(E11*U11,2)</f>
        <v>48.94</v>
      </c>
      <c r="W11" s="174"/>
      <c r="X11" s="175" t="s">
        <v>136</v>
      </c>
      <c r="Y11" s="156" t="s">
        <v>137</v>
      </c>
      <c r="Z11" s="146"/>
      <c r="AA11" s="146"/>
      <c r="AB11" s="146"/>
      <c r="AC11" s="146"/>
      <c r="AD11" s="146"/>
      <c r="AE11" s="146"/>
      <c r="AF11" s="146"/>
      <c r="AG11" s="146" t="s">
        <v>138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5">
      <c r="A12" s="153"/>
      <c r="B12" s="154"/>
      <c r="C12" s="186" t="s">
        <v>143</v>
      </c>
      <c r="D12" s="157"/>
      <c r="E12" s="158">
        <v>27.56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140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5">
      <c r="A13" s="153"/>
      <c r="B13" s="154"/>
      <c r="C13" s="186" t="s">
        <v>144</v>
      </c>
      <c r="D13" s="157"/>
      <c r="E13" s="158">
        <v>112.563</v>
      </c>
      <c r="F13" s="156"/>
      <c r="G13" s="156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140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3" x14ac:dyDescent="0.25">
      <c r="A14" s="153"/>
      <c r="B14" s="154"/>
      <c r="C14" s="186" t="s">
        <v>145</v>
      </c>
      <c r="D14" s="157"/>
      <c r="E14" s="158">
        <v>44.55</v>
      </c>
      <c r="F14" s="156"/>
      <c r="G14" s="15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140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3" x14ac:dyDescent="0.25">
      <c r="A15" s="153"/>
      <c r="B15" s="154"/>
      <c r="C15" s="186" t="s">
        <v>146</v>
      </c>
      <c r="D15" s="157"/>
      <c r="E15" s="158">
        <v>42.62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140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3" x14ac:dyDescent="0.25">
      <c r="A16" s="153"/>
      <c r="B16" s="154"/>
      <c r="C16" s="186" t="s">
        <v>147</v>
      </c>
      <c r="D16" s="157"/>
      <c r="E16" s="158">
        <v>117.3723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140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5">
      <c r="A17" s="169">
        <v>3</v>
      </c>
      <c r="B17" s="170" t="s">
        <v>148</v>
      </c>
      <c r="C17" s="185" t="s">
        <v>149</v>
      </c>
      <c r="D17" s="171" t="s">
        <v>134</v>
      </c>
      <c r="E17" s="172">
        <v>344.6653</v>
      </c>
      <c r="F17" s="173"/>
      <c r="G17" s="174">
        <f>ROUND(E17*F17,2)</f>
        <v>0</v>
      </c>
      <c r="H17" s="173"/>
      <c r="I17" s="174">
        <f>ROUND(E17*H17,2)</f>
        <v>0</v>
      </c>
      <c r="J17" s="173"/>
      <c r="K17" s="174">
        <f>ROUND(E17*J17,2)</f>
        <v>0</v>
      </c>
      <c r="L17" s="174">
        <v>21</v>
      </c>
      <c r="M17" s="174">
        <f>G17*(1+L17/100)</f>
        <v>0</v>
      </c>
      <c r="N17" s="172">
        <v>0</v>
      </c>
      <c r="O17" s="172">
        <f>ROUND(E17*N17,2)</f>
        <v>0</v>
      </c>
      <c r="P17" s="172">
        <v>0.11</v>
      </c>
      <c r="Q17" s="172">
        <f>ROUND(E17*P17,2)</f>
        <v>37.909999999999997</v>
      </c>
      <c r="R17" s="174"/>
      <c r="S17" s="174" t="s">
        <v>135</v>
      </c>
      <c r="T17" s="174" t="s">
        <v>135</v>
      </c>
      <c r="U17" s="174">
        <v>0.21029999999999999</v>
      </c>
      <c r="V17" s="174">
        <f>ROUND(E17*U17,2)</f>
        <v>72.48</v>
      </c>
      <c r="W17" s="174"/>
      <c r="X17" s="175" t="s">
        <v>136</v>
      </c>
      <c r="Y17" s="156" t="s">
        <v>137</v>
      </c>
      <c r="Z17" s="146"/>
      <c r="AA17" s="146"/>
      <c r="AB17" s="146"/>
      <c r="AC17" s="146"/>
      <c r="AD17" s="146"/>
      <c r="AE17" s="146"/>
      <c r="AF17" s="146"/>
      <c r="AG17" s="146" t="s">
        <v>138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5">
      <c r="A18" s="153"/>
      <c r="B18" s="154"/>
      <c r="C18" s="186" t="s">
        <v>150</v>
      </c>
      <c r="D18" s="157"/>
      <c r="E18" s="158">
        <v>344.6653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140</v>
      </c>
      <c r="AH18" s="146">
        <v>5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5">
      <c r="A19" s="169">
        <v>4</v>
      </c>
      <c r="B19" s="170" t="s">
        <v>151</v>
      </c>
      <c r="C19" s="185" t="s">
        <v>152</v>
      </c>
      <c r="D19" s="171" t="s">
        <v>134</v>
      </c>
      <c r="E19" s="172">
        <v>10.47</v>
      </c>
      <c r="F19" s="173"/>
      <c r="G19" s="174">
        <f>ROUND(E19*F19,2)</f>
        <v>0</v>
      </c>
      <c r="H19" s="173"/>
      <c r="I19" s="174">
        <f>ROUND(E19*H19,2)</f>
        <v>0</v>
      </c>
      <c r="J19" s="173"/>
      <c r="K19" s="174">
        <f>ROUND(E19*J19,2)</f>
        <v>0</v>
      </c>
      <c r="L19" s="174">
        <v>21</v>
      </c>
      <c r="M19" s="174">
        <f>G19*(1+L19/100)</f>
        <v>0</v>
      </c>
      <c r="N19" s="172">
        <v>0</v>
      </c>
      <c r="O19" s="172">
        <f>ROUND(E19*N19,2)</f>
        <v>0</v>
      </c>
      <c r="P19" s="172">
        <v>0.44</v>
      </c>
      <c r="Q19" s="172">
        <f>ROUND(E19*P19,2)</f>
        <v>4.6100000000000003</v>
      </c>
      <c r="R19" s="174"/>
      <c r="S19" s="174" t="s">
        <v>135</v>
      </c>
      <c r="T19" s="174" t="s">
        <v>135</v>
      </c>
      <c r="U19" s="174">
        <v>0.63200000000000001</v>
      </c>
      <c r="V19" s="174">
        <f>ROUND(E19*U19,2)</f>
        <v>6.62</v>
      </c>
      <c r="W19" s="174"/>
      <c r="X19" s="175" t="s">
        <v>136</v>
      </c>
      <c r="Y19" s="156" t="s">
        <v>137</v>
      </c>
      <c r="Z19" s="146"/>
      <c r="AA19" s="146"/>
      <c r="AB19" s="146"/>
      <c r="AC19" s="146"/>
      <c r="AD19" s="146"/>
      <c r="AE19" s="146"/>
      <c r="AF19" s="146"/>
      <c r="AG19" s="146" t="s">
        <v>138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5">
      <c r="A20" s="153"/>
      <c r="B20" s="154"/>
      <c r="C20" s="186" t="s">
        <v>153</v>
      </c>
      <c r="D20" s="157"/>
      <c r="E20" s="158">
        <v>10.47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140</v>
      </c>
      <c r="AH20" s="146">
        <v>5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5">
      <c r="A21" s="169">
        <v>5</v>
      </c>
      <c r="B21" s="170" t="s">
        <v>154</v>
      </c>
      <c r="C21" s="185" t="s">
        <v>155</v>
      </c>
      <c r="D21" s="171" t="s">
        <v>134</v>
      </c>
      <c r="E21" s="172">
        <v>344.6653</v>
      </c>
      <c r="F21" s="173"/>
      <c r="G21" s="174">
        <f>ROUND(E21*F21,2)</f>
        <v>0</v>
      </c>
      <c r="H21" s="173"/>
      <c r="I21" s="174">
        <f>ROUND(E21*H21,2)</f>
        <v>0</v>
      </c>
      <c r="J21" s="173"/>
      <c r="K21" s="174">
        <f>ROUND(E21*J21,2)</f>
        <v>0</v>
      </c>
      <c r="L21" s="174">
        <v>21</v>
      </c>
      <c r="M21" s="174">
        <f>G21*(1+L21/100)</f>
        <v>0</v>
      </c>
      <c r="N21" s="172">
        <v>0</v>
      </c>
      <c r="O21" s="172">
        <f>ROUND(E21*N21,2)</f>
        <v>0</v>
      </c>
      <c r="P21" s="172">
        <v>0.24</v>
      </c>
      <c r="Q21" s="172">
        <f>ROUND(E21*P21,2)</f>
        <v>82.72</v>
      </c>
      <c r="R21" s="174"/>
      <c r="S21" s="174" t="s">
        <v>135</v>
      </c>
      <c r="T21" s="174" t="s">
        <v>135</v>
      </c>
      <c r="U21" s="174">
        <v>0.03</v>
      </c>
      <c r="V21" s="174">
        <f>ROUND(E21*U21,2)</f>
        <v>10.34</v>
      </c>
      <c r="W21" s="174"/>
      <c r="X21" s="175" t="s">
        <v>136</v>
      </c>
      <c r="Y21" s="156" t="s">
        <v>137</v>
      </c>
      <c r="Z21" s="146"/>
      <c r="AA21" s="146"/>
      <c r="AB21" s="146"/>
      <c r="AC21" s="146"/>
      <c r="AD21" s="146"/>
      <c r="AE21" s="146"/>
      <c r="AF21" s="146"/>
      <c r="AG21" s="146" t="s">
        <v>138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5">
      <c r="A22" s="153"/>
      <c r="B22" s="154"/>
      <c r="C22" s="186" t="s">
        <v>150</v>
      </c>
      <c r="D22" s="157"/>
      <c r="E22" s="158">
        <v>344.6653</v>
      </c>
      <c r="F22" s="156"/>
      <c r="G22" s="156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140</v>
      </c>
      <c r="AH22" s="146">
        <v>5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5">
      <c r="A23" s="169">
        <v>6</v>
      </c>
      <c r="B23" s="170" t="s">
        <v>156</v>
      </c>
      <c r="C23" s="185" t="s">
        <v>157</v>
      </c>
      <c r="D23" s="171" t="s">
        <v>158</v>
      </c>
      <c r="E23" s="172">
        <v>101.7</v>
      </c>
      <c r="F23" s="173"/>
      <c r="G23" s="174">
        <f>ROUND(E23*F23,2)</f>
        <v>0</v>
      </c>
      <c r="H23" s="173"/>
      <c r="I23" s="174">
        <f>ROUND(E23*H23,2)</f>
        <v>0</v>
      </c>
      <c r="J23" s="173"/>
      <c r="K23" s="174">
        <f>ROUND(E23*J23,2)</f>
        <v>0</v>
      </c>
      <c r="L23" s="174">
        <v>21</v>
      </c>
      <c r="M23" s="174">
        <f>G23*(1+L23/100)</f>
        <v>0</v>
      </c>
      <c r="N23" s="172">
        <v>0</v>
      </c>
      <c r="O23" s="172">
        <f>ROUND(E23*N23,2)</f>
        <v>0</v>
      </c>
      <c r="P23" s="172">
        <v>0.22</v>
      </c>
      <c r="Q23" s="172">
        <f>ROUND(E23*P23,2)</f>
        <v>22.37</v>
      </c>
      <c r="R23" s="174"/>
      <c r="S23" s="174" t="s">
        <v>135</v>
      </c>
      <c r="T23" s="174" t="s">
        <v>135</v>
      </c>
      <c r="U23" s="174">
        <v>0.14299999999999999</v>
      </c>
      <c r="V23" s="174">
        <f>ROUND(E23*U23,2)</f>
        <v>14.54</v>
      </c>
      <c r="W23" s="174"/>
      <c r="X23" s="175" t="s">
        <v>136</v>
      </c>
      <c r="Y23" s="156" t="s">
        <v>137</v>
      </c>
      <c r="Z23" s="146"/>
      <c r="AA23" s="146"/>
      <c r="AB23" s="146"/>
      <c r="AC23" s="146"/>
      <c r="AD23" s="146"/>
      <c r="AE23" s="146"/>
      <c r="AF23" s="146"/>
      <c r="AG23" s="146" t="s">
        <v>138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5">
      <c r="A24" s="153"/>
      <c r="B24" s="154"/>
      <c r="C24" s="186" t="s">
        <v>159</v>
      </c>
      <c r="D24" s="157"/>
      <c r="E24" s="158">
        <v>74.7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140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5">
      <c r="A25" s="153"/>
      <c r="B25" s="154"/>
      <c r="C25" s="186" t="s">
        <v>160</v>
      </c>
      <c r="D25" s="157"/>
      <c r="E25" s="158">
        <v>27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140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5">
      <c r="A26" s="169">
        <v>7</v>
      </c>
      <c r="B26" s="170" t="s">
        <v>161</v>
      </c>
      <c r="C26" s="185" t="s">
        <v>162</v>
      </c>
      <c r="D26" s="171" t="s">
        <v>163</v>
      </c>
      <c r="E26" s="172">
        <v>90.27225</v>
      </c>
      <c r="F26" s="173"/>
      <c r="G26" s="174">
        <f>ROUND(E26*F26,2)</f>
        <v>0</v>
      </c>
      <c r="H26" s="173"/>
      <c r="I26" s="174">
        <f>ROUND(E26*H26,2)</f>
        <v>0</v>
      </c>
      <c r="J26" s="173"/>
      <c r="K26" s="174">
        <f>ROUND(E26*J26,2)</f>
        <v>0</v>
      </c>
      <c r="L26" s="174">
        <v>21</v>
      </c>
      <c r="M26" s="174">
        <f>G26*(1+L26/100)</f>
        <v>0</v>
      </c>
      <c r="N26" s="172">
        <v>0</v>
      </c>
      <c r="O26" s="172">
        <f>ROUND(E26*N26,2)</f>
        <v>0</v>
      </c>
      <c r="P26" s="172">
        <v>0</v>
      </c>
      <c r="Q26" s="172">
        <f>ROUND(E26*P26,2)</f>
        <v>0</v>
      </c>
      <c r="R26" s="174"/>
      <c r="S26" s="174" t="s">
        <v>135</v>
      </c>
      <c r="T26" s="174" t="s">
        <v>135</v>
      </c>
      <c r="U26" s="174">
        <v>1.7629999999999999</v>
      </c>
      <c r="V26" s="174">
        <f>ROUND(E26*U26,2)</f>
        <v>159.15</v>
      </c>
      <c r="W26" s="174"/>
      <c r="X26" s="175" t="s">
        <v>136</v>
      </c>
      <c r="Y26" s="156" t="s">
        <v>137</v>
      </c>
      <c r="Z26" s="146"/>
      <c r="AA26" s="146"/>
      <c r="AB26" s="146"/>
      <c r="AC26" s="146"/>
      <c r="AD26" s="146"/>
      <c r="AE26" s="146"/>
      <c r="AF26" s="146"/>
      <c r="AG26" s="146" t="s">
        <v>138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5">
      <c r="A27" s="153"/>
      <c r="B27" s="154"/>
      <c r="C27" s="186" t="s">
        <v>164</v>
      </c>
      <c r="D27" s="157"/>
      <c r="E27" s="158">
        <v>90.27225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140</v>
      </c>
      <c r="AH27" s="146">
        <v>5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5">
      <c r="A28" s="169">
        <v>8</v>
      </c>
      <c r="B28" s="170" t="s">
        <v>165</v>
      </c>
      <c r="C28" s="185" t="s">
        <v>166</v>
      </c>
      <c r="D28" s="171" t="s">
        <v>163</v>
      </c>
      <c r="E28" s="172">
        <v>34.466529999999999</v>
      </c>
      <c r="F28" s="173"/>
      <c r="G28" s="174">
        <f>ROUND(E28*F28,2)</f>
        <v>0</v>
      </c>
      <c r="H28" s="173"/>
      <c r="I28" s="174">
        <f>ROUND(E28*H28,2)</f>
        <v>0</v>
      </c>
      <c r="J28" s="173"/>
      <c r="K28" s="174">
        <f>ROUND(E28*J28,2)</f>
        <v>0</v>
      </c>
      <c r="L28" s="174">
        <v>21</v>
      </c>
      <c r="M28" s="174">
        <f>G28*(1+L28/100)</f>
        <v>0</v>
      </c>
      <c r="N28" s="172">
        <v>0</v>
      </c>
      <c r="O28" s="172">
        <f>ROUND(E28*N28,2)</f>
        <v>0</v>
      </c>
      <c r="P28" s="172">
        <v>0</v>
      </c>
      <c r="Q28" s="172">
        <f>ROUND(E28*P28,2)</f>
        <v>0</v>
      </c>
      <c r="R28" s="174"/>
      <c r="S28" s="174" t="s">
        <v>135</v>
      </c>
      <c r="T28" s="174" t="s">
        <v>135</v>
      </c>
      <c r="U28" s="174">
        <v>0.12</v>
      </c>
      <c r="V28" s="174">
        <f>ROUND(E28*U28,2)</f>
        <v>4.1399999999999997</v>
      </c>
      <c r="W28" s="174"/>
      <c r="X28" s="175" t="s">
        <v>136</v>
      </c>
      <c r="Y28" s="156" t="s">
        <v>137</v>
      </c>
      <c r="Z28" s="146"/>
      <c r="AA28" s="146"/>
      <c r="AB28" s="146"/>
      <c r="AC28" s="146"/>
      <c r="AD28" s="146"/>
      <c r="AE28" s="146"/>
      <c r="AF28" s="146"/>
      <c r="AG28" s="146" t="s">
        <v>138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5">
      <c r="A29" s="153"/>
      <c r="B29" s="154"/>
      <c r="C29" s="186" t="s">
        <v>167</v>
      </c>
      <c r="D29" s="157"/>
      <c r="E29" s="158">
        <v>2.7559999999999998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140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5">
      <c r="A30" s="153"/>
      <c r="B30" s="154"/>
      <c r="C30" s="186" t="s">
        <v>168</v>
      </c>
      <c r="D30" s="157"/>
      <c r="E30" s="158">
        <v>11.2563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140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5">
      <c r="A31" s="153"/>
      <c r="B31" s="154"/>
      <c r="C31" s="186" t="s">
        <v>169</v>
      </c>
      <c r="D31" s="157"/>
      <c r="E31" s="158">
        <v>4.4550000000000001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140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5">
      <c r="A32" s="153"/>
      <c r="B32" s="154"/>
      <c r="C32" s="186" t="s">
        <v>170</v>
      </c>
      <c r="D32" s="157"/>
      <c r="E32" s="158">
        <v>4.2619999999999996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140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0.399999999999999" outlineLevel="3" x14ac:dyDescent="0.25">
      <c r="A33" s="153"/>
      <c r="B33" s="154"/>
      <c r="C33" s="186" t="s">
        <v>171</v>
      </c>
      <c r="D33" s="157"/>
      <c r="E33" s="158">
        <v>11.73723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140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5">
      <c r="A34" s="169">
        <v>9</v>
      </c>
      <c r="B34" s="170" t="s">
        <v>172</v>
      </c>
      <c r="C34" s="185" t="s">
        <v>173</v>
      </c>
      <c r="D34" s="171" t="s">
        <v>163</v>
      </c>
      <c r="E34" s="172">
        <v>180.5445</v>
      </c>
      <c r="F34" s="173"/>
      <c r="G34" s="174">
        <f>ROUND(E34*F34,2)</f>
        <v>0</v>
      </c>
      <c r="H34" s="173"/>
      <c r="I34" s="174">
        <f>ROUND(E34*H34,2)</f>
        <v>0</v>
      </c>
      <c r="J34" s="173"/>
      <c r="K34" s="174">
        <f>ROUND(E34*J34,2)</f>
        <v>0</v>
      </c>
      <c r="L34" s="174">
        <v>21</v>
      </c>
      <c r="M34" s="174">
        <f>G34*(1+L34/100)</f>
        <v>0</v>
      </c>
      <c r="N34" s="172">
        <v>0</v>
      </c>
      <c r="O34" s="172">
        <f>ROUND(E34*N34,2)</f>
        <v>0</v>
      </c>
      <c r="P34" s="172">
        <v>0</v>
      </c>
      <c r="Q34" s="172">
        <f>ROUND(E34*P34,2)</f>
        <v>0</v>
      </c>
      <c r="R34" s="174"/>
      <c r="S34" s="174" t="s">
        <v>135</v>
      </c>
      <c r="T34" s="174" t="s">
        <v>135</v>
      </c>
      <c r="U34" s="174">
        <v>0.156</v>
      </c>
      <c r="V34" s="174">
        <f>ROUND(E34*U34,2)</f>
        <v>28.16</v>
      </c>
      <c r="W34" s="174"/>
      <c r="X34" s="175" t="s">
        <v>136</v>
      </c>
      <c r="Y34" s="156" t="s">
        <v>137</v>
      </c>
      <c r="Z34" s="146"/>
      <c r="AA34" s="146"/>
      <c r="AB34" s="146"/>
      <c r="AC34" s="146"/>
      <c r="AD34" s="146"/>
      <c r="AE34" s="146"/>
      <c r="AF34" s="146"/>
      <c r="AG34" s="146" t="s">
        <v>138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2" x14ac:dyDescent="0.25">
      <c r="A35" s="153"/>
      <c r="B35" s="154"/>
      <c r="C35" s="186" t="s">
        <v>174</v>
      </c>
      <c r="D35" s="157"/>
      <c r="E35" s="158">
        <v>28.134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140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5">
      <c r="A36" s="153"/>
      <c r="B36" s="154"/>
      <c r="C36" s="186" t="s">
        <v>175</v>
      </c>
      <c r="D36" s="157"/>
      <c r="E36" s="158">
        <v>36.328499999999998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140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5">
      <c r="A37" s="153"/>
      <c r="B37" s="154"/>
      <c r="C37" s="186" t="s">
        <v>176</v>
      </c>
      <c r="D37" s="157"/>
      <c r="E37" s="158">
        <v>37.264499999999998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140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5">
      <c r="A38" s="153"/>
      <c r="B38" s="154"/>
      <c r="C38" s="186" t="s">
        <v>177</v>
      </c>
      <c r="D38" s="157"/>
      <c r="E38" s="158">
        <v>20.7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140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5">
      <c r="A39" s="153"/>
      <c r="B39" s="154"/>
      <c r="C39" s="186" t="s">
        <v>178</v>
      </c>
      <c r="D39" s="157"/>
      <c r="E39" s="158">
        <v>58.1175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140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5">
      <c r="A40" s="169">
        <v>10</v>
      </c>
      <c r="B40" s="170" t="s">
        <v>179</v>
      </c>
      <c r="C40" s="185" t="s">
        <v>180</v>
      </c>
      <c r="D40" s="171" t="s">
        <v>163</v>
      </c>
      <c r="E40" s="172">
        <v>180.5445</v>
      </c>
      <c r="F40" s="173"/>
      <c r="G40" s="174">
        <f>ROUND(E40*F40,2)</f>
        <v>0</v>
      </c>
      <c r="H40" s="173"/>
      <c r="I40" s="174">
        <f>ROUND(E40*H40,2)</f>
        <v>0</v>
      </c>
      <c r="J40" s="173"/>
      <c r="K40" s="174">
        <f>ROUND(E40*J40,2)</f>
        <v>0</v>
      </c>
      <c r="L40" s="174">
        <v>21</v>
      </c>
      <c r="M40" s="174">
        <f>G40*(1+L40/100)</f>
        <v>0</v>
      </c>
      <c r="N40" s="172">
        <v>0</v>
      </c>
      <c r="O40" s="172">
        <f>ROUND(E40*N40,2)</f>
        <v>0</v>
      </c>
      <c r="P40" s="172">
        <v>0</v>
      </c>
      <c r="Q40" s="172">
        <f>ROUND(E40*P40,2)</f>
        <v>0</v>
      </c>
      <c r="R40" s="174"/>
      <c r="S40" s="174" t="s">
        <v>135</v>
      </c>
      <c r="T40" s="174" t="s">
        <v>135</v>
      </c>
      <c r="U40" s="174">
        <v>8.4000000000000005E-2</v>
      </c>
      <c r="V40" s="174">
        <f>ROUND(E40*U40,2)</f>
        <v>15.17</v>
      </c>
      <c r="W40" s="174"/>
      <c r="X40" s="175" t="s">
        <v>136</v>
      </c>
      <c r="Y40" s="156" t="s">
        <v>137</v>
      </c>
      <c r="Z40" s="146"/>
      <c r="AA40" s="146"/>
      <c r="AB40" s="146"/>
      <c r="AC40" s="146"/>
      <c r="AD40" s="146"/>
      <c r="AE40" s="146"/>
      <c r="AF40" s="146"/>
      <c r="AG40" s="146" t="s">
        <v>138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2" x14ac:dyDescent="0.25">
      <c r="A41" s="153"/>
      <c r="B41" s="154"/>
      <c r="C41" s="186" t="s">
        <v>181</v>
      </c>
      <c r="D41" s="157"/>
      <c r="E41" s="158">
        <v>180.5445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140</v>
      </c>
      <c r="AH41" s="146">
        <v>5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5">
      <c r="A42" s="169">
        <v>11</v>
      </c>
      <c r="B42" s="170" t="s">
        <v>182</v>
      </c>
      <c r="C42" s="185" t="s">
        <v>183</v>
      </c>
      <c r="D42" s="171" t="s">
        <v>163</v>
      </c>
      <c r="E42" s="172">
        <v>21.42</v>
      </c>
      <c r="F42" s="173"/>
      <c r="G42" s="174">
        <f>ROUND(E42*F42,2)</f>
        <v>0</v>
      </c>
      <c r="H42" s="173"/>
      <c r="I42" s="174">
        <f>ROUND(E42*H42,2)</f>
        <v>0</v>
      </c>
      <c r="J42" s="173"/>
      <c r="K42" s="174">
        <f>ROUND(E42*J42,2)</f>
        <v>0</v>
      </c>
      <c r="L42" s="174">
        <v>21</v>
      </c>
      <c r="M42" s="174">
        <f>G42*(1+L42/100)</f>
        <v>0</v>
      </c>
      <c r="N42" s="172">
        <v>0</v>
      </c>
      <c r="O42" s="172">
        <f>ROUND(E42*N42,2)</f>
        <v>0</v>
      </c>
      <c r="P42" s="172">
        <v>0</v>
      </c>
      <c r="Q42" s="172">
        <f>ROUND(E42*P42,2)</f>
        <v>0</v>
      </c>
      <c r="R42" s="174"/>
      <c r="S42" s="174" t="s">
        <v>135</v>
      </c>
      <c r="T42" s="174" t="s">
        <v>135</v>
      </c>
      <c r="U42" s="174">
        <v>3.5329999999999999</v>
      </c>
      <c r="V42" s="174">
        <f>ROUND(E42*U42,2)</f>
        <v>75.680000000000007</v>
      </c>
      <c r="W42" s="174"/>
      <c r="X42" s="175" t="s">
        <v>136</v>
      </c>
      <c r="Y42" s="156" t="s">
        <v>137</v>
      </c>
      <c r="Z42" s="146"/>
      <c r="AA42" s="146"/>
      <c r="AB42" s="146"/>
      <c r="AC42" s="146"/>
      <c r="AD42" s="146"/>
      <c r="AE42" s="146"/>
      <c r="AF42" s="146"/>
      <c r="AG42" s="146" t="s">
        <v>138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2" x14ac:dyDescent="0.25">
      <c r="A43" s="153"/>
      <c r="B43" s="154"/>
      <c r="C43" s="186" t="s">
        <v>184</v>
      </c>
      <c r="D43" s="157"/>
      <c r="E43" s="158">
        <v>21.42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140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5">
      <c r="A44" s="169">
        <v>12</v>
      </c>
      <c r="B44" s="170" t="s">
        <v>185</v>
      </c>
      <c r="C44" s="185" t="s">
        <v>186</v>
      </c>
      <c r="D44" s="171" t="s">
        <v>134</v>
      </c>
      <c r="E44" s="172">
        <v>106.78749999999999</v>
      </c>
      <c r="F44" s="173"/>
      <c r="G44" s="174">
        <f>ROUND(E44*F44,2)</f>
        <v>0</v>
      </c>
      <c r="H44" s="173"/>
      <c r="I44" s="174">
        <f>ROUND(E44*H44,2)</f>
        <v>0</v>
      </c>
      <c r="J44" s="173"/>
      <c r="K44" s="174">
        <f>ROUND(E44*J44,2)</f>
        <v>0</v>
      </c>
      <c r="L44" s="174">
        <v>21</v>
      </c>
      <c r="M44" s="174">
        <f>G44*(1+L44/100)</f>
        <v>0</v>
      </c>
      <c r="N44" s="172">
        <v>9.8999999999999999E-4</v>
      </c>
      <c r="O44" s="172">
        <f>ROUND(E44*N44,2)</f>
        <v>0.11</v>
      </c>
      <c r="P44" s="172">
        <v>0</v>
      </c>
      <c r="Q44" s="172">
        <f>ROUND(E44*P44,2)</f>
        <v>0</v>
      </c>
      <c r="R44" s="174"/>
      <c r="S44" s="174" t="s">
        <v>135</v>
      </c>
      <c r="T44" s="174" t="s">
        <v>135</v>
      </c>
      <c r="U44" s="174">
        <v>0.23599999999999999</v>
      </c>
      <c r="V44" s="174">
        <f>ROUND(E44*U44,2)</f>
        <v>25.2</v>
      </c>
      <c r="W44" s="174"/>
      <c r="X44" s="175" t="s">
        <v>136</v>
      </c>
      <c r="Y44" s="156" t="s">
        <v>137</v>
      </c>
      <c r="Z44" s="146"/>
      <c r="AA44" s="146"/>
      <c r="AB44" s="146"/>
      <c r="AC44" s="146"/>
      <c r="AD44" s="146"/>
      <c r="AE44" s="146"/>
      <c r="AF44" s="146"/>
      <c r="AG44" s="146" t="s">
        <v>138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5">
      <c r="A45" s="153"/>
      <c r="B45" s="154"/>
      <c r="C45" s="186" t="s">
        <v>187</v>
      </c>
      <c r="D45" s="157"/>
      <c r="E45" s="158">
        <v>40.365000000000002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140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5">
      <c r="A46" s="153"/>
      <c r="B46" s="154"/>
      <c r="C46" s="186" t="s">
        <v>188</v>
      </c>
      <c r="D46" s="157"/>
      <c r="E46" s="158">
        <v>15.525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140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5">
      <c r="A47" s="153"/>
      <c r="B47" s="154"/>
      <c r="C47" s="186" t="s">
        <v>189</v>
      </c>
      <c r="D47" s="157"/>
      <c r="E47" s="158">
        <v>34.897500000000001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140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5">
      <c r="A48" s="153"/>
      <c r="B48" s="154"/>
      <c r="C48" s="187" t="s">
        <v>190</v>
      </c>
      <c r="D48" s="159"/>
      <c r="E48" s="160">
        <v>90.787499999999994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140</v>
      </c>
      <c r="AH48" s="146">
        <v>1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5">
      <c r="A49" s="153"/>
      <c r="B49" s="154"/>
      <c r="C49" s="186" t="s">
        <v>191</v>
      </c>
      <c r="D49" s="157"/>
      <c r="E49" s="158">
        <v>16</v>
      </c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140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5">
      <c r="A50" s="153"/>
      <c r="B50" s="154"/>
      <c r="C50" s="187" t="s">
        <v>190</v>
      </c>
      <c r="D50" s="159"/>
      <c r="E50" s="160">
        <v>16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140</v>
      </c>
      <c r="AH50" s="146">
        <v>1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5">
      <c r="A51" s="169">
        <v>13</v>
      </c>
      <c r="B51" s="170" t="s">
        <v>192</v>
      </c>
      <c r="C51" s="185" t="s">
        <v>193</v>
      </c>
      <c r="D51" s="171" t="s">
        <v>134</v>
      </c>
      <c r="E51" s="172">
        <v>98.48</v>
      </c>
      <c r="F51" s="173"/>
      <c r="G51" s="174">
        <f>ROUND(E51*F51,2)</f>
        <v>0</v>
      </c>
      <c r="H51" s="173"/>
      <c r="I51" s="174">
        <f>ROUND(E51*H51,2)</f>
        <v>0</v>
      </c>
      <c r="J51" s="173"/>
      <c r="K51" s="174">
        <f>ROUND(E51*J51,2)</f>
        <v>0</v>
      </c>
      <c r="L51" s="174">
        <v>21</v>
      </c>
      <c r="M51" s="174">
        <f>G51*(1+L51/100)</f>
        <v>0</v>
      </c>
      <c r="N51" s="172">
        <v>8.4999999999999995E-4</v>
      </c>
      <c r="O51" s="172">
        <f>ROUND(E51*N51,2)</f>
        <v>0.08</v>
      </c>
      <c r="P51" s="172">
        <v>0</v>
      </c>
      <c r="Q51" s="172">
        <f>ROUND(E51*P51,2)</f>
        <v>0</v>
      </c>
      <c r="R51" s="174"/>
      <c r="S51" s="174" t="s">
        <v>135</v>
      </c>
      <c r="T51" s="174" t="s">
        <v>135</v>
      </c>
      <c r="U51" s="174">
        <v>0.47899999999999998</v>
      </c>
      <c r="V51" s="174">
        <f>ROUND(E51*U51,2)</f>
        <v>47.17</v>
      </c>
      <c r="W51" s="174"/>
      <c r="X51" s="175" t="s">
        <v>136</v>
      </c>
      <c r="Y51" s="156" t="s">
        <v>137</v>
      </c>
      <c r="Z51" s="146"/>
      <c r="AA51" s="146"/>
      <c r="AB51" s="146"/>
      <c r="AC51" s="146"/>
      <c r="AD51" s="146"/>
      <c r="AE51" s="146"/>
      <c r="AF51" s="146"/>
      <c r="AG51" s="146" t="s">
        <v>138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2" x14ac:dyDescent="0.25">
      <c r="A52" s="153"/>
      <c r="B52" s="154"/>
      <c r="C52" s="186" t="s">
        <v>194</v>
      </c>
      <c r="D52" s="157"/>
      <c r="E52" s="158">
        <v>25.88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140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5">
      <c r="A53" s="153"/>
      <c r="B53" s="154"/>
      <c r="C53" s="186" t="s">
        <v>195</v>
      </c>
      <c r="D53" s="157"/>
      <c r="E53" s="158">
        <v>46.8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140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5">
      <c r="A54" s="153"/>
      <c r="B54" s="154"/>
      <c r="C54" s="186" t="s">
        <v>196</v>
      </c>
      <c r="D54" s="157"/>
      <c r="E54" s="158">
        <v>25.8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140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5">
      <c r="A55" s="169">
        <v>14</v>
      </c>
      <c r="B55" s="170" t="s">
        <v>197</v>
      </c>
      <c r="C55" s="185" t="s">
        <v>198</v>
      </c>
      <c r="D55" s="171" t="s">
        <v>134</v>
      </c>
      <c r="E55" s="172">
        <v>106.78749999999999</v>
      </c>
      <c r="F55" s="173"/>
      <c r="G55" s="174">
        <f>ROUND(E55*F55,2)</f>
        <v>0</v>
      </c>
      <c r="H55" s="173"/>
      <c r="I55" s="174">
        <f>ROUND(E55*H55,2)</f>
        <v>0</v>
      </c>
      <c r="J55" s="173"/>
      <c r="K55" s="174">
        <f>ROUND(E55*J55,2)</f>
        <v>0</v>
      </c>
      <c r="L55" s="174">
        <v>21</v>
      </c>
      <c r="M55" s="174">
        <f>G55*(1+L55/100)</f>
        <v>0</v>
      </c>
      <c r="N55" s="172">
        <v>0</v>
      </c>
      <c r="O55" s="172">
        <f>ROUND(E55*N55,2)</f>
        <v>0</v>
      </c>
      <c r="P55" s="172">
        <v>0</v>
      </c>
      <c r="Q55" s="172">
        <f>ROUND(E55*P55,2)</f>
        <v>0</v>
      </c>
      <c r="R55" s="174"/>
      <c r="S55" s="174" t="s">
        <v>135</v>
      </c>
      <c r="T55" s="174" t="s">
        <v>135</v>
      </c>
      <c r="U55" s="174">
        <v>7.0000000000000007E-2</v>
      </c>
      <c r="V55" s="174">
        <f>ROUND(E55*U55,2)</f>
        <v>7.48</v>
      </c>
      <c r="W55" s="174"/>
      <c r="X55" s="175" t="s">
        <v>136</v>
      </c>
      <c r="Y55" s="156" t="s">
        <v>137</v>
      </c>
      <c r="Z55" s="146"/>
      <c r="AA55" s="146"/>
      <c r="AB55" s="146"/>
      <c r="AC55" s="146"/>
      <c r="AD55" s="146"/>
      <c r="AE55" s="146"/>
      <c r="AF55" s="146"/>
      <c r="AG55" s="146" t="s">
        <v>138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5">
      <c r="A56" s="153"/>
      <c r="B56" s="154"/>
      <c r="C56" s="186" t="s">
        <v>199</v>
      </c>
      <c r="D56" s="157"/>
      <c r="E56" s="158">
        <v>106.78749999999999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140</v>
      </c>
      <c r="AH56" s="146">
        <v>5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5">
      <c r="A57" s="169">
        <v>15</v>
      </c>
      <c r="B57" s="170" t="s">
        <v>200</v>
      </c>
      <c r="C57" s="185" t="s">
        <v>201</v>
      </c>
      <c r="D57" s="171" t="s">
        <v>134</v>
      </c>
      <c r="E57" s="172">
        <v>98.48</v>
      </c>
      <c r="F57" s="173"/>
      <c r="G57" s="174">
        <f>ROUND(E57*F57,2)</f>
        <v>0</v>
      </c>
      <c r="H57" s="173"/>
      <c r="I57" s="174">
        <f>ROUND(E57*H57,2)</f>
        <v>0</v>
      </c>
      <c r="J57" s="173"/>
      <c r="K57" s="174">
        <f>ROUND(E57*J57,2)</f>
        <v>0</v>
      </c>
      <c r="L57" s="174">
        <v>21</v>
      </c>
      <c r="M57" s="174">
        <f>G57*(1+L57/100)</f>
        <v>0</v>
      </c>
      <c r="N57" s="172">
        <v>0</v>
      </c>
      <c r="O57" s="172">
        <f>ROUND(E57*N57,2)</f>
        <v>0</v>
      </c>
      <c r="P57" s="172">
        <v>0</v>
      </c>
      <c r="Q57" s="172">
        <f>ROUND(E57*P57,2)</f>
        <v>0</v>
      </c>
      <c r="R57" s="174"/>
      <c r="S57" s="174" t="s">
        <v>135</v>
      </c>
      <c r="T57" s="174" t="s">
        <v>135</v>
      </c>
      <c r="U57" s="174">
        <v>0.32700000000000001</v>
      </c>
      <c r="V57" s="174">
        <f>ROUND(E57*U57,2)</f>
        <v>32.200000000000003</v>
      </c>
      <c r="W57" s="174"/>
      <c r="X57" s="175" t="s">
        <v>136</v>
      </c>
      <c r="Y57" s="156" t="s">
        <v>137</v>
      </c>
      <c r="Z57" s="146"/>
      <c r="AA57" s="146"/>
      <c r="AB57" s="146"/>
      <c r="AC57" s="146"/>
      <c r="AD57" s="146"/>
      <c r="AE57" s="146"/>
      <c r="AF57" s="146"/>
      <c r="AG57" s="146" t="s">
        <v>138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2" x14ac:dyDescent="0.25">
      <c r="A58" s="153"/>
      <c r="B58" s="154"/>
      <c r="C58" s="186" t="s">
        <v>202</v>
      </c>
      <c r="D58" s="157"/>
      <c r="E58" s="158">
        <v>98.48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140</v>
      </c>
      <c r="AH58" s="146">
        <v>5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1" x14ac:dyDescent="0.25">
      <c r="A59" s="169">
        <v>16</v>
      </c>
      <c r="B59" s="170" t="s">
        <v>203</v>
      </c>
      <c r="C59" s="185" t="s">
        <v>204</v>
      </c>
      <c r="D59" s="171" t="s">
        <v>163</v>
      </c>
      <c r="E59" s="172">
        <v>236.43102999999999</v>
      </c>
      <c r="F59" s="173"/>
      <c r="G59" s="174">
        <f>ROUND(E59*F59,2)</f>
        <v>0</v>
      </c>
      <c r="H59" s="173"/>
      <c r="I59" s="174">
        <f>ROUND(E59*H59,2)</f>
        <v>0</v>
      </c>
      <c r="J59" s="173"/>
      <c r="K59" s="174">
        <f>ROUND(E59*J59,2)</f>
        <v>0</v>
      </c>
      <c r="L59" s="174">
        <v>21</v>
      </c>
      <c r="M59" s="174">
        <f>G59*(1+L59/100)</f>
        <v>0</v>
      </c>
      <c r="N59" s="172">
        <v>0</v>
      </c>
      <c r="O59" s="172">
        <f>ROUND(E59*N59,2)</f>
        <v>0</v>
      </c>
      <c r="P59" s="172">
        <v>0</v>
      </c>
      <c r="Q59" s="172">
        <f>ROUND(E59*P59,2)</f>
        <v>0</v>
      </c>
      <c r="R59" s="174"/>
      <c r="S59" s="174" t="s">
        <v>135</v>
      </c>
      <c r="T59" s="174" t="s">
        <v>135</v>
      </c>
      <c r="U59" s="174">
        <v>1.0999999999999999E-2</v>
      </c>
      <c r="V59" s="174">
        <f>ROUND(E59*U59,2)</f>
        <v>2.6</v>
      </c>
      <c r="W59" s="174"/>
      <c r="X59" s="175" t="s">
        <v>136</v>
      </c>
      <c r="Y59" s="156" t="s">
        <v>137</v>
      </c>
      <c r="Z59" s="146"/>
      <c r="AA59" s="146"/>
      <c r="AB59" s="146"/>
      <c r="AC59" s="146"/>
      <c r="AD59" s="146"/>
      <c r="AE59" s="146"/>
      <c r="AF59" s="146"/>
      <c r="AG59" s="146" t="s">
        <v>138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2" x14ac:dyDescent="0.25">
      <c r="A60" s="153"/>
      <c r="B60" s="154"/>
      <c r="C60" s="186" t="s">
        <v>205</v>
      </c>
      <c r="D60" s="157"/>
      <c r="E60" s="158">
        <v>34.466529999999999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140</v>
      </c>
      <c r="AH60" s="146">
        <v>5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3" x14ac:dyDescent="0.25">
      <c r="A61" s="153"/>
      <c r="B61" s="154"/>
      <c r="C61" s="186" t="s">
        <v>206</v>
      </c>
      <c r="D61" s="157"/>
      <c r="E61" s="158">
        <v>21.42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140</v>
      </c>
      <c r="AH61" s="146">
        <v>5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5">
      <c r="A62" s="153"/>
      <c r="B62" s="154"/>
      <c r="C62" s="186" t="s">
        <v>181</v>
      </c>
      <c r="D62" s="157"/>
      <c r="E62" s="158">
        <v>180.5445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140</v>
      </c>
      <c r="AH62" s="146">
        <v>5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5">
      <c r="A63" s="169">
        <v>17</v>
      </c>
      <c r="B63" s="170" t="s">
        <v>207</v>
      </c>
      <c r="C63" s="185" t="s">
        <v>208</v>
      </c>
      <c r="D63" s="171" t="s">
        <v>163</v>
      </c>
      <c r="E63" s="172">
        <v>153.81018</v>
      </c>
      <c r="F63" s="173"/>
      <c r="G63" s="174">
        <f>ROUND(E63*F63,2)</f>
        <v>0</v>
      </c>
      <c r="H63" s="173"/>
      <c r="I63" s="174">
        <f>ROUND(E63*H63,2)</f>
        <v>0</v>
      </c>
      <c r="J63" s="173"/>
      <c r="K63" s="174">
        <f>ROUND(E63*J63,2)</f>
        <v>0</v>
      </c>
      <c r="L63" s="174">
        <v>21</v>
      </c>
      <c r="M63" s="174">
        <f>G63*(1+L63/100)</f>
        <v>0</v>
      </c>
      <c r="N63" s="172">
        <v>0</v>
      </c>
      <c r="O63" s="172">
        <f>ROUND(E63*N63,2)</f>
        <v>0</v>
      </c>
      <c r="P63" s="172">
        <v>0</v>
      </c>
      <c r="Q63" s="172">
        <f>ROUND(E63*P63,2)</f>
        <v>0</v>
      </c>
      <c r="R63" s="174"/>
      <c r="S63" s="174" t="s">
        <v>135</v>
      </c>
      <c r="T63" s="174" t="s">
        <v>135</v>
      </c>
      <c r="U63" s="174">
        <v>1.2E-2</v>
      </c>
      <c r="V63" s="174">
        <f>ROUND(E63*U63,2)</f>
        <v>1.85</v>
      </c>
      <c r="W63" s="174"/>
      <c r="X63" s="175" t="s">
        <v>136</v>
      </c>
      <c r="Y63" s="156" t="s">
        <v>137</v>
      </c>
      <c r="Z63" s="146"/>
      <c r="AA63" s="146"/>
      <c r="AB63" s="146"/>
      <c r="AC63" s="146"/>
      <c r="AD63" s="146"/>
      <c r="AE63" s="146"/>
      <c r="AF63" s="146"/>
      <c r="AG63" s="146" t="s">
        <v>138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5">
      <c r="A64" s="153"/>
      <c r="B64" s="154"/>
      <c r="C64" s="186" t="s">
        <v>209</v>
      </c>
      <c r="D64" s="157"/>
      <c r="E64" s="158">
        <v>153.81018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140</v>
      </c>
      <c r="AH64" s="146">
        <v>5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5">
      <c r="A65" s="169">
        <v>18</v>
      </c>
      <c r="B65" s="170" t="s">
        <v>210</v>
      </c>
      <c r="C65" s="185" t="s">
        <v>211</v>
      </c>
      <c r="D65" s="171" t="s">
        <v>163</v>
      </c>
      <c r="E65" s="172">
        <v>153.81018</v>
      </c>
      <c r="F65" s="173"/>
      <c r="G65" s="174">
        <f>ROUND(E65*F65,2)</f>
        <v>0</v>
      </c>
      <c r="H65" s="173"/>
      <c r="I65" s="174">
        <f>ROUND(E65*H65,2)</f>
        <v>0</v>
      </c>
      <c r="J65" s="173"/>
      <c r="K65" s="174">
        <f>ROUND(E65*J65,2)</f>
        <v>0</v>
      </c>
      <c r="L65" s="174">
        <v>21</v>
      </c>
      <c r="M65" s="174">
        <f>G65*(1+L65/100)</f>
        <v>0</v>
      </c>
      <c r="N65" s="172">
        <v>0</v>
      </c>
      <c r="O65" s="172">
        <f>ROUND(E65*N65,2)</f>
        <v>0</v>
      </c>
      <c r="P65" s="172">
        <v>0</v>
      </c>
      <c r="Q65" s="172">
        <f>ROUND(E65*P65,2)</f>
        <v>0</v>
      </c>
      <c r="R65" s="174"/>
      <c r="S65" s="174" t="s">
        <v>135</v>
      </c>
      <c r="T65" s="174" t="s">
        <v>135</v>
      </c>
      <c r="U65" s="174">
        <v>0.66800000000000004</v>
      </c>
      <c r="V65" s="174">
        <f>ROUND(E65*U65,2)</f>
        <v>102.75</v>
      </c>
      <c r="W65" s="174"/>
      <c r="X65" s="175" t="s">
        <v>136</v>
      </c>
      <c r="Y65" s="156" t="s">
        <v>137</v>
      </c>
      <c r="Z65" s="146"/>
      <c r="AA65" s="146"/>
      <c r="AB65" s="146"/>
      <c r="AC65" s="146"/>
      <c r="AD65" s="146"/>
      <c r="AE65" s="146"/>
      <c r="AF65" s="146"/>
      <c r="AG65" s="146" t="s">
        <v>138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2" x14ac:dyDescent="0.25">
      <c r="A66" s="153"/>
      <c r="B66" s="154"/>
      <c r="C66" s="186" t="s">
        <v>209</v>
      </c>
      <c r="D66" s="157"/>
      <c r="E66" s="158">
        <v>153.81018</v>
      </c>
      <c r="F66" s="156"/>
      <c r="G66" s="156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140</v>
      </c>
      <c r="AH66" s="146">
        <v>5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5">
      <c r="A67" s="169">
        <v>19</v>
      </c>
      <c r="B67" s="170" t="s">
        <v>212</v>
      </c>
      <c r="C67" s="185" t="s">
        <v>213</v>
      </c>
      <c r="D67" s="171" t="s">
        <v>163</v>
      </c>
      <c r="E67" s="172">
        <v>236.43102999999999</v>
      </c>
      <c r="F67" s="173"/>
      <c r="G67" s="174">
        <f>ROUND(E67*F67,2)</f>
        <v>0</v>
      </c>
      <c r="H67" s="173"/>
      <c r="I67" s="174">
        <f>ROUND(E67*H67,2)</f>
        <v>0</v>
      </c>
      <c r="J67" s="173"/>
      <c r="K67" s="174">
        <f>ROUND(E67*J67,2)</f>
        <v>0</v>
      </c>
      <c r="L67" s="174">
        <v>21</v>
      </c>
      <c r="M67" s="174">
        <f>G67*(1+L67/100)</f>
        <v>0</v>
      </c>
      <c r="N67" s="172">
        <v>0</v>
      </c>
      <c r="O67" s="172">
        <f>ROUND(E67*N67,2)</f>
        <v>0</v>
      </c>
      <c r="P67" s="172">
        <v>0</v>
      </c>
      <c r="Q67" s="172">
        <f>ROUND(E67*P67,2)</f>
        <v>0</v>
      </c>
      <c r="R67" s="174"/>
      <c r="S67" s="174" t="s">
        <v>135</v>
      </c>
      <c r="T67" s="174" t="s">
        <v>135</v>
      </c>
      <c r="U67" s="174">
        <v>5.2999999999999999E-2</v>
      </c>
      <c r="V67" s="174">
        <f>ROUND(E67*U67,2)</f>
        <v>12.53</v>
      </c>
      <c r="W67" s="174"/>
      <c r="X67" s="175" t="s">
        <v>136</v>
      </c>
      <c r="Y67" s="156" t="s">
        <v>137</v>
      </c>
      <c r="Z67" s="146"/>
      <c r="AA67" s="146"/>
      <c r="AB67" s="146"/>
      <c r="AC67" s="146"/>
      <c r="AD67" s="146"/>
      <c r="AE67" s="146"/>
      <c r="AF67" s="146"/>
      <c r="AG67" s="146" t="s">
        <v>138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5">
      <c r="A68" s="153"/>
      <c r="B68" s="154"/>
      <c r="C68" s="186" t="s">
        <v>214</v>
      </c>
      <c r="D68" s="157"/>
      <c r="E68" s="158">
        <v>236.43102999999999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140</v>
      </c>
      <c r="AH68" s="146">
        <v>5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20.399999999999999" outlineLevel="1" x14ac:dyDescent="0.25">
      <c r="A69" s="169">
        <v>20</v>
      </c>
      <c r="B69" s="170" t="s">
        <v>215</v>
      </c>
      <c r="C69" s="185" t="s">
        <v>216</v>
      </c>
      <c r="D69" s="171" t="s">
        <v>163</v>
      </c>
      <c r="E69" s="172">
        <v>153.81018</v>
      </c>
      <c r="F69" s="173"/>
      <c r="G69" s="174">
        <f>ROUND(E69*F69,2)</f>
        <v>0</v>
      </c>
      <c r="H69" s="173"/>
      <c r="I69" s="174">
        <f>ROUND(E69*H69,2)</f>
        <v>0</v>
      </c>
      <c r="J69" s="173"/>
      <c r="K69" s="174">
        <f>ROUND(E69*J69,2)</f>
        <v>0</v>
      </c>
      <c r="L69" s="174">
        <v>21</v>
      </c>
      <c r="M69" s="174">
        <f>G69*(1+L69/100)</f>
        <v>0</v>
      </c>
      <c r="N69" s="172">
        <v>0</v>
      </c>
      <c r="O69" s="172">
        <f>ROUND(E69*N69,2)</f>
        <v>0</v>
      </c>
      <c r="P69" s="172">
        <v>0</v>
      </c>
      <c r="Q69" s="172">
        <f>ROUND(E69*P69,2)</f>
        <v>0</v>
      </c>
      <c r="R69" s="174"/>
      <c r="S69" s="174" t="s">
        <v>135</v>
      </c>
      <c r="T69" s="174" t="s">
        <v>135</v>
      </c>
      <c r="U69" s="174">
        <v>0.89</v>
      </c>
      <c r="V69" s="174">
        <f>ROUND(E69*U69,2)</f>
        <v>136.88999999999999</v>
      </c>
      <c r="W69" s="174"/>
      <c r="X69" s="175" t="s">
        <v>136</v>
      </c>
      <c r="Y69" s="156" t="s">
        <v>137</v>
      </c>
      <c r="Z69" s="146"/>
      <c r="AA69" s="146"/>
      <c r="AB69" s="146"/>
      <c r="AC69" s="146"/>
      <c r="AD69" s="146"/>
      <c r="AE69" s="146"/>
      <c r="AF69" s="146"/>
      <c r="AG69" s="146" t="s">
        <v>138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5">
      <c r="A70" s="153"/>
      <c r="B70" s="154"/>
      <c r="C70" s="186" t="s">
        <v>217</v>
      </c>
      <c r="D70" s="157"/>
      <c r="E70" s="158">
        <v>153.81018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140</v>
      </c>
      <c r="AH70" s="146">
        <v>5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1" x14ac:dyDescent="0.25">
      <c r="A71" s="169">
        <v>21</v>
      </c>
      <c r="B71" s="170" t="s">
        <v>218</v>
      </c>
      <c r="C71" s="185" t="s">
        <v>219</v>
      </c>
      <c r="D71" s="171" t="s">
        <v>163</v>
      </c>
      <c r="E71" s="172">
        <v>236.43102999999999</v>
      </c>
      <c r="F71" s="173"/>
      <c r="G71" s="174">
        <f>ROUND(E71*F71,2)</f>
        <v>0</v>
      </c>
      <c r="H71" s="173"/>
      <c r="I71" s="174">
        <f>ROUND(E71*H71,2)</f>
        <v>0</v>
      </c>
      <c r="J71" s="173"/>
      <c r="K71" s="174">
        <f>ROUND(E71*J71,2)</f>
        <v>0</v>
      </c>
      <c r="L71" s="174">
        <v>21</v>
      </c>
      <c r="M71" s="174">
        <f>G71*(1+L71/100)</f>
        <v>0</v>
      </c>
      <c r="N71" s="172">
        <v>0</v>
      </c>
      <c r="O71" s="172">
        <f>ROUND(E71*N71,2)</f>
        <v>0</v>
      </c>
      <c r="P71" s="172">
        <v>0</v>
      </c>
      <c r="Q71" s="172">
        <f>ROUND(E71*P71,2)</f>
        <v>0</v>
      </c>
      <c r="R71" s="174"/>
      <c r="S71" s="174" t="s">
        <v>135</v>
      </c>
      <c r="T71" s="174" t="s">
        <v>135</v>
      </c>
      <c r="U71" s="174">
        <v>0.48399999999999999</v>
      </c>
      <c r="V71" s="174">
        <f>ROUND(E71*U71,2)</f>
        <v>114.43</v>
      </c>
      <c r="W71" s="174"/>
      <c r="X71" s="175" t="s">
        <v>136</v>
      </c>
      <c r="Y71" s="156" t="s">
        <v>137</v>
      </c>
      <c r="Z71" s="146"/>
      <c r="AA71" s="146"/>
      <c r="AB71" s="146"/>
      <c r="AC71" s="146"/>
      <c r="AD71" s="146"/>
      <c r="AE71" s="146"/>
      <c r="AF71" s="146"/>
      <c r="AG71" s="146" t="s">
        <v>138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2" x14ac:dyDescent="0.25">
      <c r="A72" s="153"/>
      <c r="B72" s="154"/>
      <c r="C72" s="186" t="s">
        <v>214</v>
      </c>
      <c r="D72" s="157"/>
      <c r="E72" s="158">
        <v>236.43102999999999</v>
      </c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140</v>
      </c>
      <c r="AH72" s="146">
        <v>5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1" x14ac:dyDescent="0.25">
      <c r="A73" s="169">
        <v>22</v>
      </c>
      <c r="B73" s="170" t="s">
        <v>220</v>
      </c>
      <c r="C73" s="185" t="s">
        <v>221</v>
      </c>
      <c r="D73" s="171" t="s">
        <v>163</v>
      </c>
      <c r="E73" s="172">
        <v>153.81018</v>
      </c>
      <c r="F73" s="173"/>
      <c r="G73" s="174">
        <f>ROUND(E73*F73,2)</f>
        <v>0</v>
      </c>
      <c r="H73" s="173"/>
      <c r="I73" s="174">
        <f>ROUND(E73*H73,2)</f>
        <v>0</v>
      </c>
      <c r="J73" s="173"/>
      <c r="K73" s="174">
        <f>ROUND(E73*J73,2)</f>
        <v>0</v>
      </c>
      <c r="L73" s="174">
        <v>21</v>
      </c>
      <c r="M73" s="174">
        <f>G73*(1+L73/100)</f>
        <v>0</v>
      </c>
      <c r="N73" s="172">
        <v>0</v>
      </c>
      <c r="O73" s="172">
        <f>ROUND(E73*N73,2)</f>
        <v>0</v>
      </c>
      <c r="P73" s="172">
        <v>0</v>
      </c>
      <c r="Q73" s="172">
        <f>ROUND(E73*P73,2)</f>
        <v>0</v>
      </c>
      <c r="R73" s="174"/>
      <c r="S73" s="174" t="s">
        <v>135</v>
      </c>
      <c r="T73" s="174" t="s">
        <v>135</v>
      </c>
      <c r="U73" s="174">
        <v>0.68400000000000005</v>
      </c>
      <c r="V73" s="174">
        <f>ROUND(E73*U73,2)</f>
        <v>105.21</v>
      </c>
      <c r="W73" s="174"/>
      <c r="X73" s="175" t="s">
        <v>136</v>
      </c>
      <c r="Y73" s="156" t="s">
        <v>137</v>
      </c>
      <c r="Z73" s="146"/>
      <c r="AA73" s="146"/>
      <c r="AB73" s="146"/>
      <c r="AC73" s="146"/>
      <c r="AD73" s="146"/>
      <c r="AE73" s="146"/>
      <c r="AF73" s="146"/>
      <c r="AG73" s="146" t="s">
        <v>138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2" x14ac:dyDescent="0.25">
      <c r="A74" s="153"/>
      <c r="B74" s="154"/>
      <c r="C74" s="186" t="s">
        <v>222</v>
      </c>
      <c r="D74" s="157"/>
      <c r="E74" s="158">
        <v>153.81018</v>
      </c>
      <c r="F74" s="156"/>
      <c r="G74" s="156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140</v>
      </c>
      <c r="AH74" s="146">
        <v>5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1" x14ac:dyDescent="0.25">
      <c r="A75" s="169">
        <v>23</v>
      </c>
      <c r="B75" s="170" t="s">
        <v>223</v>
      </c>
      <c r="C75" s="185" t="s">
        <v>224</v>
      </c>
      <c r="D75" s="171" t="s">
        <v>163</v>
      </c>
      <c r="E75" s="172">
        <v>153.81018</v>
      </c>
      <c r="F75" s="173"/>
      <c r="G75" s="174">
        <f>ROUND(E75*F75,2)</f>
        <v>0</v>
      </c>
      <c r="H75" s="173"/>
      <c r="I75" s="174">
        <f>ROUND(E75*H75,2)</f>
        <v>0</v>
      </c>
      <c r="J75" s="173"/>
      <c r="K75" s="174">
        <f>ROUND(E75*J75,2)</f>
        <v>0</v>
      </c>
      <c r="L75" s="174">
        <v>21</v>
      </c>
      <c r="M75" s="174">
        <f>G75*(1+L75/100)</f>
        <v>0</v>
      </c>
      <c r="N75" s="172">
        <v>0</v>
      </c>
      <c r="O75" s="172">
        <f>ROUND(E75*N75,2)</f>
        <v>0</v>
      </c>
      <c r="P75" s="172">
        <v>0</v>
      </c>
      <c r="Q75" s="172">
        <f>ROUND(E75*P75,2)</f>
        <v>0</v>
      </c>
      <c r="R75" s="174"/>
      <c r="S75" s="174" t="s">
        <v>135</v>
      </c>
      <c r="T75" s="174" t="s">
        <v>135</v>
      </c>
      <c r="U75" s="174">
        <v>0.20200000000000001</v>
      </c>
      <c r="V75" s="174">
        <f>ROUND(E75*U75,2)</f>
        <v>31.07</v>
      </c>
      <c r="W75" s="174"/>
      <c r="X75" s="175" t="s">
        <v>136</v>
      </c>
      <c r="Y75" s="156" t="s">
        <v>137</v>
      </c>
      <c r="Z75" s="146"/>
      <c r="AA75" s="146"/>
      <c r="AB75" s="146"/>
      <c r="AC75" s="146"/>
      <c r="AD75" s="146"/>
      <c r="AE75" s="146"/>
      <c r="AF75" s="146"/>
      <c r="AG75" s="146" t="s">
        <v>138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2" x14ac:dyDescent="0.25">
      <c r="A76" s="153"/>
      <c r="B76" s="154"/>
      <c r="C76" s="248" t="s">
        <v>225</v>
      </c>
      <c r="D76" s="249"/>
      <c r="E76" s="249"/>
      <c r="F76" s="249"/>
      <c r="G76" s="249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226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2" x14ac:dyDescent="0.25">
      <c r="A77" s="153"/>
      <c r="B77" s="154"/>
      <c r="C77" s="186" t="s">
        <v>181</v>
      </c>
      <c r="D77" s="157"/>
      <c r="E77" s="158">
        <v>180.5445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140</v>
      </c>
      <c r="AH77" s="146">
        <v>5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5">
      <c r="A78" s="153"/>
      <c r="B78" s="154"/>
      <c r="C78" s="186" t="s">
        <v>206</v>
      </c>
      <c r="D78" s="157"/>
      <c r="E78" s="158">
        <v>21.42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140</v>
      </c>
      <c r="AH78" s="146">
        <v>5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5">
      <c r="A79" s="153"/>
      <c r="B79" s="154"/>
      <c r="C79" s="186" t="s">
        <v>227</v>
      </c>
      <c r="D79" s="157"/>
      <c r="E79" s="158">
        <v>-16.051439999999999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140</v>
      </c>
      <c r="AH79" s="146">
        <v>5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5">
      <c r="A80" s="153"/>
      <c r="B80" s="154"/>
      <c r="C80" s="186" t="s">
        <v>228</v>
      </c>
      <c r="D80" s="157"/>
      <c r="E80" s="158">
        <v>-32.102879999999999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140</v>
      </c>
      <c r="AH80" s="146">
        <v>5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5">
      <c r="A81" s="169">
        <v>24</v>
      </c>
      <c r="B81" s="170" t="s">
        <v>229</v>
      </c>
      <c r="C81" s="185" t="s">
        <v>230</v>
      </c>
      <c r="D81" s="171" t="s">
        <v>163</v>
      </c>
      <c r="E81" s="172">
        <v>32.102879999999999</v>
      </c>
      <c r="F81" s="173"/>
      <c r="G81" s="174">
        <f>ROUND(E81*F81,2)</f>
        <v>0</v>
      </c>
      <c r="H81" s="173"/>
      <c r="I81" s="174">
        <f>ROUND(E81*H81,2)</f>
        <v>0</v>
      </c>
      <c r="J81" s="173"/>
      <c r="K81" s="174">
        <f>ROUND(E81*J81,2)</f>
        <v>0</v>
      </c>
      <c r="L81" s="174">
        <v>21</v>
      </c>
      <c r="M81" s="174">
        <f>G81*(1+L81/100)</f>
        <v>0</v>
      </c>
      <c r="N81" s="172">
        <v>0</v>
      </c>
      <c r="O81" s="172">
        <f>ROUND(E81*N81,2)</f>
        <v>0</v>
      </c>
      <c r="P81" s="172">
        <v>0</v>
      </c>
      <c r="Q81" s="172">
        <f>ROUND(E81*P81,2)</f>
        <v>0</v>
      </c>
      <c r="R81" s="174"/>
      <c r="S81" s="174" t="s">
        <v>135</v>
      </c>
      <c r="T81" s="174" t="s">
        <v>135</v>
      </c>
      <c r="U81" s="174">
        <v>1.587</v>
      </c>
      <c r="V81" s="174">
        <f>ROUND(E81*U81,2)</f>
        <v>50.95</v>
      </c>
      <c r="W81" s="174"/>
      <c r="X81" s="175" t="s">
        <v>136</v>
      </c>
      <c r="Y81" s="156" t="s">
        <v>137</v>
      </c>
      <c r="Z81" s="146"/>
      <c r="AA81" s="146"/>
      <c r="AB81" s="146"/>
      <c r="AC81" s="146"/>
      <c r="AD81" s="146"/>
      <c r="AE81" s="146"/>
      <c r="AF81" s="146"/>
      <c r="AG81" s="146" t="s">
        <v>138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5">
      <c r="A82" s="153"/>
      <c r="B82" s="154"/>
      <c r="C82" s="186" t="s">
        <v>231</v>
      </c>
      <c r="D82" s="157"/>
      <c r="E82" s="158">
        <v>7.5023999999999997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140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5">
      <c r="A83" s="153"/>
      <c r="B83" s="154"/>
      <c r="C83" s="186" t="s">
        <v>232</v>
      </c>
      <c r="D83" s="157"/>
      <c r="E83" s="158">
        <v>6.4584000000000001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140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5">
      <c r="A84" s="153"/>
      <c r="B84" s="154"/>
      <c r="C84" s="186" t="s">
        <v>233</v>
      </c>
      <c r="D84" s="157"/>
      <c r="E84" s="158">
        <v>4.9684799999999996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140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5">
      <c r="A85" s="153"/>
      <c r="B85" s="154"/>
      <c r="C85" s="186" t="s">
        <v>234</v>
      </c>
      <c r="D85" s="157"/>
      <c r="E85" s="158">
        <v>2.2080000000000002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140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5">
      <c r="A86" s="153"/>
      <c r="B86" s="154"/>
      <c r="C86" s="186" t="s">
        <v>235</v>
      </c>
      <c r="D86" s="157"/>
      <c r="E86" s="158">
        <v>8.6807999999999996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140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5">
      <c r="A87" s="153"/>
      <c r="B87" s="154"/>
      <c r="C87" s="186" t="s">
        <v>236</v>
      </c>
      <c r="D87" s="157"/>
      <c r="E87" s="158">
        <v>2.2848000000000002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140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ht="20.399999999999999" outlineLevel="1" x14ac:dyDescent="0.25">
      <c r="A88" s="169">
        <v>25</v>
      </c>
      <c r="B88" s="170" t="s">
        <v>237</v>
      </c>
      <c r="C88" s="185" t="s">
        <v>238</v>
      </c>
      <c r="D88" s="171" t="s">
        <v>163</v>
      </c>
      <c r="E88" s="172">
        <v>236.43102999999999</v>
      </c>
      <c r="F88" s="173"/>
      <c r="G88" s="174">
        <f>ROUND(E88*F88,2)</f>
        <v>0</v>
      </c>
      <c r="H88" s="173"/>
      <c r="I88" s="174">
        <f>ROUND(E88*H88,2)</f>
        <v>0</v>
      </c>
      <c r="J88" s="173"/>
      <c r="K88" s="174">
        <f>ROUND(E88*J88,2)</f>
        <v>0</v>
      </c>
      <c r="L88" s="174">
        <v>21</v>
      </c>
      <c r="M88" s="174">
        <f>G88*(1+L88/100)</f>
        <v>0</v>
      </c>
      <c r="N88" s="172">
        <v>0</v>
      </c>
      <c r="O88" s="172">
        <f>ROUND(E88*N88,2)</f>
        <v>0</v>
      </c>
      <c r="P88" s="172">
        <v>0</v>
      </c>
      <c r="Q88" s="172">
        <f>ROUND(E88*P88,2)</f>
        <v>0</v>
      </c>
      <c r="R88" s="174"/>
      <c r="S88" s="174" t="s">
        <v>135</v>
      </c>
      <c r="T88" s="174" t="s">
        <v>135</v>
      </c>
      <c r="U88" s="174">
        <v>0</v>
      </c>
      <c r="V88" s="174">
        <f>ROUND(E88*U88,2)</f>
        <v>0</v>
      </c>
      <c r="W88" s="174"/>
      <c r="X88" s="175" t="s">
        <v>136</v>
      </c>
      <c r="Y88" s="156" t="s">
        <v>137</v>
      </c>
      <c r="Z88" s="146"/>
      <c r="AA88" s="146"/>
      <c r="AB88" s="146"/>
      <c r="AC88" s="146"/>
      <c r="AD88" s="146"/>
      <c r="AE88" s="146"/>
      <c r="AF88" s="146"/>
      <c r="AG88" s="146" t="s">
        <v>138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5">
      <c r="A89" s="153"/>
      <c r="B89" s="154"/>
      <c r="C89" s="186" t="s">
        <v>214</v>
      </c>
      <c r="D89" s="157"/>
      <c r="E89" s="158">
        <v>236.43102999999999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140</v>
      </c>
      <c r="AH89" s="146">
        <v>5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ht="20.399999999999999" outlineLevel="1" x14ac:dyDescent="0.25">
      <c r="A90" s="169">
        <v>26</v>
      </c>
      <c r="B90" s="170" t="s">
        <v>239</v>
      </c>
      <c r="C90" s="185" t="s">
        <v>240</v>
      </c>
      <c r="D90" s="171" t="s">
        <v>163</v>
      </c>
      <c r="E90" s="172">
        <v>21.42</v>
      </c>
      <c r="F90" s="173"/>
      <c r="G90" s="174">
        <f>ROUND(E90*F90,2)</f>
        <v>0</v>
      </c>
      <c r="H90" s="173"/>
      <c r="I90" s="174">
        <f>ROUND(E90*H90,2)</f>
        <v>0</v>
      </c>
      <c r="J90" s="173"/>
      <c r="K90" s="174">
        <f>ROUND(E90*J90,2)</f>
        <v>0</v>
      </c>
      <c r="L90" s="174">
        <v>21</v>
      </c>
      <c r="M90" s="174">
        <f>G90*(1+L90/100)</f>
        <v>0</v>
      </c>
      <c r="N90" s="172">
        <v>0</v>
      </c>
      <c r="O90" s="172">
        <f>ROUND(E90*N90,2)</f>
        <v>0</v>
      </c>
      <c r="P90" s="172">
        <v>0</v>
      </c>
      <c r="Q90" s="172">
        <f>ROUND(E90*P90,2)</f>
        <v>0</v>
      </c>
      <c r="R90" s="174"/>
      <c r="S90" s="174" t="s">
        <v>241</v>
      </c>
      <c r="T90" s="174" t="s">
        <v>135</v>
      </c>
      <c r="U90" s="174">
        <v>4.7279999999999998</v>
      </c>
      <c r="V90" s="174">
        <f>ROUND(E90*U90,2)</f>
        <v>101.27</v>
      </c>
      <c r="W90" s="174"/>
      <c r="X90" s="175" t="s">
        <v>136</v>
      </c>
      <c r="Y90" s="156" t="s">
        <v>137</v>
      </c>
      <c r="Z90" s="146"/>
      <c r="AA90" s="146"/>
      <c r="AB90" s="146"/>
      <c r="AC90" s="146"/>
      <c r="AD90" s="146"/>
      <c r="AE90" s="146"/>
      <c r="AF90" s="146"/>
      <c r="AG90" s="146" t="s">
        <v>138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2" x14ac:dyDescent="0.25">
      <c r="A91" s="153"/>
      <c r="B91" s="154"/>
      <c r="C91" s="186" t="s">
        <v>184</v>
      </c>
      <c r="D91" s="157"/>
      <c r="E91" s="158">
        <v>21.42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140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1" x14ac:dyDescent="0.25">
      <c r="A92" s="169">
        <v>27</v>
      </c>
      <c r="B92" s="170" t="s">
        <v>242</v>
      </c>
      <c r="C92" s="185" t="s">
        <v>243</v>
      </c>
      <c r="D92" s="171" t="s">
        <v>244</v>
      </c>
      <c r="E92" s="172">
        <v>307.62036000000001</v>
      </c>
      <c r="F92" s="173"/>
      <c r="G92" s="174">
        <f>ROUND(E92*F92,2)</f>
        <v>0</v>
      </c>
      <c r="H92" s="173"/>
      <c r="I92" s="174">
        <f>ROUND(E92*H92,2)</f>
        <v>0</v>
      </c>
      <c r="J92" s="173"/>
      <c r="K92" s="174">
        <f>ROUND(E92*J92,2)</f>
        <v>0</v>
      </c>
      <c r="L92" s="174">
        <v>21</v>
      </c>
      <c r="M92" s="174">
        <f>G92*(1+L92/100)</f>
        <v>0</v>
      </c>
      <c r="N92" s="172">
        <v>1</v>
      </c>
      <c r="O92" s="172">
        <f>ROUND(E92*N92,2)</f>
        <v>307.62</v>
      </c>
      <c r="P92" s="172">
        <v>0</v>
      </c>
      <c r="Q92" s="172">
        <f>ROUND(E92*P92,2)</f>
        <v>0</v>
      </c>
      <c r="R92" s="174" t="s">
        <v>245</v>
      </c>
      <c r="S92" s="174" t="s">
        <v>135</v>
      </c>
      <c r="T92" s="174" t="s">
        <v>135</v>
      </c>
      <c r="U92" s="174">
        <v>0</v>
      </c>
      <c r="V92" s="174">
        <f>ROUND(E92*U92,2)</f>
        <v>0</v>
      </c>
      <c r="W92" s="174"/>
      <c r="X92" s="175" t="s">
        <v>246</v>
      </c>
      <c r="Y92" s="156" t="s">
        <v>137</v>
      </c>
      <c r="Z92" s="146"/>
      <c r="AA92" s="146"/>
      <c r="AB92" s="146"/>
      <c r="AC92" s="146"/>
      <c r="AD92" s="146"/>
      <c r="AE92" s="146"/>
      <c r="AF92" s="146"/>
      <c r="AG92" s="146" t="s">
        <v>247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2" x14ac:dyDescent="0.25">
      <c r="A93" s="153"/>
      <c r="B93" s="154"/>
      <c r="C93" s="186" t="s">
        <v>248</v>
      </c>
      <c r="D93" s="157"/>
      <c r="E93" s="158">
        <v>307.62036000000001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140</v>
      </c>
      <c r="AH93" s="146">
        <v>5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x14ac:dyDescent="0.25">
      <c r="A94" s="162" t="s">
        <v>130</v>
      </c>
      <c r="B94" s="163" t="s">
        <v>63</v>
      </c>
      <c r="C94" s="184" t="s">
        <v>64</v>
      </c>
      <c r="D94" s="164"/>
      <c r="E94" s="165"/>
      <c r="F94" s="166"/>
      <c r="G94" s="166">
        <f>SUMIF(AG95:AG148,"&lt;&gt;NOR",G95:G148)</f>
        <v>0</v>
      </c>
      <c r="H94" s="166"/>
      <c r="I94" s="166">
        <f>SUM(I95:I148)</f>
        <v>0</v>
      </c>
      <c r="J94" s="166"/>
      <c r="K94" s="166">
        <f>SUM(K95:K148)</f>
        <v>0</v>
      </c>
      <c r="L94" s="166"/>
      <c r="M94" s="166">
        <f>SUM(M95:M148)</f>
        <v>0</v>
      </c>
      <c r="N94" s="165"/>
      <c r="O94" s="165">
        <f>SUM(O95:O148)</f>
        <v>44.04</v>
      </c>
      <c r="P94" s="165"/>
      <c r="Q94" s="165">
        <f>SUM(Q95:Q148)</f>
        <v>0.82</v>
      </c>
      <c r="R94" s="166"/>
      <c r="S94" s="166"/>
      <c r="T94" s="166"/>
      <c r="U94" s="166"/>
      <c r="V94" s="166">
        <f>SUM(V95:V148)</f>
        <v>258.99</v>
      </c>
      <c r="W94" s="166"/>
      <c r="X94" s="167"/>
      <c r="Y94" s="161"/>
      <c r="AG94" t="s">
        <v>131</v>
      </c>
    </row>
    <row r="95" spans="1:60" outlineLevel="1" x14ac:dyDescent="0.25">
      <c r="A95" s="169">
        <v>28</v>
      </c>
      <c r="B95" s="170" t="s">
        <v>249</v>
      </c>
      <c r="C95" s="185" t="s">
        <v>250</v>
      </c>
      <c r="D95" s="171" t="s">
        <v>163</v>
      </c>
      <c r="E95" s="172">
        <v>16.051439999999999</v>
      </c>
      <c r="F95" s="173"/>
      <c r="G95" s="174">
        <f>ROUND(E95*F95,2)</f>
        <v>0</v>
      </c>
      <c r="H95" s="173"/>
      <c r="I95" s="174">
        <f>ROUND(E95*H95,2)</f>
        <v>0</v>
      </c>
      <c r="J95" s="173"/>
      <c r="K95" s="174">
        <f>ROUND(E95*J95,2)</f>
        <v>0</v>
      </c>
      <c r="L95" s="174">
        <v>21</v>
      </c>
      <c r="M95" s="174">
        <f>G95*(1+L95/100)</f>
        <v>0</v>
      </c>
      <c r="N95" s="172">
        <v>1.63</v>
      </c>
      <c r="O95" s="172">
        <f>ROUND(E95*N95,2)</f>
        <v>26.16</v>
      </c>
      <c r="P95" s="172">
        <v>0</v>
      </c>
      <c r="Q95" s="172">
        <f>ROUND(E95*P95,2)</f>
        <v>0</v>
      </c>
      <c r="R95" s="174"/>
      <c r="S95" s="174" t="s">
        <v>135</v>
      </c>
      <c r="T95" s="174" t="s">
        <v>135</v>
      </c>
      <c r="U95" s="174">
        <v>1.5840000000000001</v>
      </c>
      <c r="V95" s="174">
        <f>ROUND(E95*U95,2)</f>
        <v>25.43</v>
      </c>
      <c r="W95" s="174"/>
      <c r="X95" s="175" t="s">
        <v>136</v>
      </c>
      <c r="Y95" s="156" t="s">
        <v>137</v>
      </c>
      <c r="Z95" s="146"/>
      <c r="AA95" s="146"/>
      <c r="AB95" s="146"/>
      <c r="AC95" s="146"/>
      <c r="AD95" s="146"/>
      <c r="AE95" s="146"/>
      <c r="AF95" s="146"/>
      <c r="AG95" s="146" t="s">
        <v>138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2" x14ac:dyDescent="0.25">
      <c r="A96" s="153"/>
      <c r="B96" s="154"/>
      <c r="C96" s="248" t="s">
        <v>251</v>
      </c>
      <c r="D96" s="249"/>
      <c r="E96" s="249"/>
      <c r="F96" s="249"/>
      <c r="G96" s="249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226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2" x14ac:dyDescent="0.25">
      <c r="A97" s="153"/>
      <c r="B97" s="154"/>
      <c r="C97" s="186" t="s">
        <v>252</v>
      </c>
      <c r="D97" s="157"/>
      <c r="E97" s="158">
        <v>3.7511999999999999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140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5">
      <c r="A98" s="153"/>
      <c r="B98" s="154"/>
      <c r="C98" s="186" t="s">
        <v>253</v>
      </c>
      <c r="D98" s="157"/>
      <c r="E98" s="158">
        <v>3.2292000000000001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140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3" x14ac:dyDescent="0.25">
      <c r="A99" s="153"/>
      <c r="B99" s="154"/>
      <c r="C99" s="186" t="s">
        <v>254</v>
      </c>
      <c r="D99" s="157"/>
      <c r="E99" s="158">
        <v>2.4842399999999998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140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3" x14ac:dyDescent="0.25">
      <c r="A100" s="153"/>
      <c r="B100" s="154"/>
      <c r="C100" s="186" t="s">
        <v>255</v>
      </c>
      <c r="D100" s="157"/>
      <c r="E100" s="158">
        <v>1.1040000000000001</v>
      </c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140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5">
      <c r="A101" s="153"/>
      <c r="B101" s="154"/>
      <c r="C101" s="186" t="s">
        <v>256</v>
      </c>
      <c r="D101" s="157"/>
      <c r="E101" s="158">
        <v>4.3403999999999998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140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5">
      <c r="A102" s="153"/>
      <c r="B102" s="154"/>
      <c r="C102" s="186" t="s">
        <v>257</v>
      </c>
      <c r="D102" s="157"/>
      <c r="E102" s="158">
        <v>1.1424000000000001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140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1" x14ac:dyDescent="0.25">
      <c r="A103" s="169">
        <v>29</v>
      </c>
      <c r="B103" s="170" t="s">
        <v>258</v>
      </c>
      <c r="C103" s="185" t="s">
        <v>259</v>
      </c>
      <c r="D103" s="171" t="s">
        <v>158</v>
      </c>
      <c r="E103" s="172">
        <v>137</v>
      </c>
      <c r="F103" s="173"/>
      <c r="G103" s="174">
        <f>ROUND(E103*F103,2)</f>
        <v>0</v>
      </c>
      <c r="H103" s="173"/>
      <c r="I103" s="174">
        <f>ROUND(E103*H103,2)</f>
        <v>0</v>
      </c>
      <c r="J103" s="173"/>
      <c r="K103" s="174">
        <f>ROUND(E103*J103,2)</f>
        <v>0</v>
      </c>
      <c r="L103" s="174">
        <v>21</v>
      </c>
      <c r="M103" s="174">
        <f>G103*(1+L103/100)</f>
        <v>0</v>
      </c>
      <c r="N103" s="172">
        <v>1.0500000000000001E-2</v>
      </c>
      <c r="O103" s="172">
        <f>ROUND(E103*N103,2)</f>
        <v>1.44</v>
      </c>
      <c r="P103" s="172">
        <v>0</v>
      </c>
      <c r="Q103" s="172">
        <f>ROUND(E103*P103,2)</f>
        <v>0</v>
      </c>
      <c r="R103" s="174"/>
      <c r="S103" s="174" t="s">
        <v>135</v>
      </c>
      <c r="T103" s="174" t="s">
        <v>135</v>
      </c>
      <c r="U103" s="174">
        <v>0.05</v>
      </c>
      <c r="V103" s="174">
        <f>ROUND(E103*U103,2)</f>
        <v>6.85</v>
      </c>
      <c r="W103" s="174"/>
      <c r="X103" s="175" t="s">
        <v>136</v>
      </c>
      <c r="Y103" s="156" t="s">
        <v>137</v>
      </c>
      <c r="Z103" s="146"/>
      <c r="AA103" s="146"/>
      <c r="AB103" s="146"/>
      <c r="AC103" s="146"/>
      <c r="AD103" s="146"/>
      <c r="AE103" s="146"/>
      <c r="AF103" s="146"/>
      <c r="AG103" s="146" t="s">
        <v>138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2" x14ac:dyDescent="0.25">
      <c r="A104" s="153"/>
      <c r="B104" s="154"/>
      <c r="C104" s="186" t="s">
        <v>260</v>
      </c>
      <c r="D104" s="157"/>
      <c r="E104" s="158">
        <v>137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140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5">
      <c r="A105" s="169">
        <v>30</v>
      </c>
      <c r="B105" s="170" t="s">
        <v>261</v>
      </c>
      <c r="C105" s="185" t="s">
        <v>262</v>
      </c>
      <c r="D105" s="171" t="s">
        <v>134</v>
      </c>
      <c r="E105" s="172">
        <v>670.54160000000002</v>
      </c>
      <c r="F105" s="173"/>
      <c r="G105" s="174">
        <f>ROUND(E105*F105,2)</f>
        <v>0</v>
      </c>
      <c r="H105" s="173"/>
      <c r="I105" s="174">
        <f>ROUND(E105*H105,2)</f>
        <v>0</v>
      </c>
      <c r="J105" s="173"/>
      <c r="K105" s="174">
        <f>ROUND(E105*J105,2)</f>
        <v>0</v>
      </c>
      <c r="L105" s="174">
        <v>21</v>
      </c>
      <c r="M105" s="174">
        <f>G105*(1+L105/100)</f>
        <v>0</v>
      </c>
      <c r="N105" s="172">
        <v>1.7000000000000001E-4</v>
      </c>
      <c r="O105" s="172">
        <f>ROUND(E105*N105,2)</f>
        <v>0.11</v>
      </c>
      <c r="P105" s="172">
        <v>0</v>
      </c>
      <c r="Q105" s="172">
        <f>ROUND(E105*P105,2)</f>
        <v>0</v>
      </c>
      <c r="R105" s="174"/>
      <c r="S105" s="174" t="s">
        <v>135</v>
      </c>
      <c r="T105" s="174" t="s">
        <v>135</v>
      </c>
      <c r="U105" s="174">
        <v>7.4999999999999997E-2</v>
      </c>
      <c r="V105" s="174">
        <f>ROUND(E105*U105,2)</f>
        <v>50.29</v>
      </c>
      <c r="W105" s="174"/>
      <c r="X105" s="175" t="s">
        <v>136</v>
      </c>
      <c r="Y105" s="156" t="s">
        <v>137</v>
      </c>
      <c r="Z105" s="146"/>
      <c r="AA105" s="146"/>
      <c r="AB105" s="146"/>
      <c r="AC105" s="146"/>
      <c r="AD105" s="146"/>
      <c r="AE105" s="146"/>
      <c r="AF105" s="146"/>
      <c r="AG105" s="146" t="s">
        <v>138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2" x14ac:dyDescent="0.25">
      <c r="A106" s="153"/>
      <c r="B106" s="154"/>
      <c r="C106" s="186" t="s">
        <v>263</v>
      </c>
      <c r="D106" s="157"/>
      <c r="E106" s="158">
        <v>118.788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140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5">
      <c r="A107" s="153"/>
      <c r="B107" s="154"/>
      <c r="C107" s="186" t="s">
        <v>264</v>
      </c>
      <c r="D107" s="157"/>
      <c r="E107" s="158">
        <v>129.16800000000001</v>
      </c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140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3" x14ac:dyDescent="0.25">
      <c r="A108" s="153"/>
      <c r="B108" s="154"/>
      <c r="C108" s="186" t="s">
        <v>265</v>
      </c>
      <c r="D108" s="157"/>
      <c r="E108" s="158">
        <v>120.0736</v>
      </c>
      <c r="F108" s="156"/>
      <c r="G108" s="156"/>
      <c r="H108" s="156"/>
      <c r="I108" s="156"/>
      <c r="J108" s="156"/>
      <c r="K108" s="156"/>
      <c r="L108" s="156"/>
      <c r="M108" s="156"/>
      <c r="N108" s="155"/>
      <c r="O108" s="155"/>
      <c r="P108" s="155"/>
      <c r="Q108" s="155"/>
      <c r="R108" s="156"/>
      <c r="S108" s="156"/>
      <c r="T108" s="156"/>
      <c r="U108" s="156"/>
      <c r="V108" s="156"/>
      <c r="W108" s="156"/>
      <c r="X108" s="156"/>
      <c r="Y108" s="156"/>
      <c r="Z108" s="146"/>
      <c r="AA108" s="146"/>
      <c r="AB108" s="146"/>
      <c r="AC108" s="146"/>
      <c r="AD108" s="146"/>
      <c r="AE108" s="146"/>
      <c r="AF108" s="146"/>
      <c r="AG108" s="146" t="s">
        <v>140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5">
      <c r="A109" s="153"/>
      <c r="B109" s="154"/>
      <c r="C109" s="186" t="s">
        <v>266</v>
      </c>
      <c r="D109" s="157"/>
      <c r="E109" s="158">
        <v>62.56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140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5">
      <c r="A110" s="153"/>
      <c r="B110" s="154"/>
      <c r="C110" s="186" t="s">
        <v>267</v>
      </c>
      <c r="D110" s="157"/>
      <c r="E110" s="158">
        <v>194.256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140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5">
      <c r="A111" s="153"/>
      <c r="B111" s="154"/>
      <c r="C111" s="186" t="s">
        <v>268</v>
      </c>
      <c r="D111" s="157"/>
      <c r="E111" s="158">
        <v>45.695999999999998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140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1" x14ac:dyDescent="0.25">
      <c r="A112" s="169">
        <v>31</v>
      </c>
      <c r="B112" s="170" t="s">
        <v>269</v>
      </c>
      <c r="C112" s="185" t="s">
        <v>270</v>
      </c>
      <c r="D112" s="171" t="s">
        <v>134</v>
      </c>
      <c r="E112" s="172">
        <v>354.93529999999998</v>
      </c>
      <c r="F112" s="173"/>
      <c r="G112" s="174">
        <f>ROUND(E112*F112,2)</f>
        <v>0</v>
      </c>
      <c r="H112" s="173"/>
      <c r="I112" s="174">
        <f>ROUND(E112*H112,2)</f>
        <v>0</v>
      </c>
      <c r="J112" s="173"/>
      <c r="K112" s="174">
        <f>ROUND(E112*J112,2)</f>
        <v>0</v>
      </c>
      <c r="L112" s="174">
        <v>21</v>
      </c>
      <c r="M112" s="174">
        <f>G112*(1+L112/100)</f>
        <v>0</v>
      </c>
      <c r="N112" s="172">
        <v>0</v>
      </c>
      <c r="O112" s="172">
        <f>ROUND(E112*N112,2)</f>
        <v>0</v>
      </c>
      <c r="P112" s="172">
        <v>0</v>
      </c>
      <c r="Q112" s="172">
        <f>ROUND(E112*P112,2)</f>
        <v>0</v>
      </c>
      <c r="R112" s="174"/>
      <c r="S112" s="174" t="s">
        <v>135</v>
      </c>
      <c r="T112" s="174" t="s">
        <v>135</v>
      </c>
      <c r="U112" s="174">
        <v>5.0000000000000001E-3</v>
      </c>
      <c r="V112" s="174">
        <f>ROUND(E112*U112,2)</f>
        <v>1.77</v>
      </c>
      <c r="W112" s="174"/>
      <c r="X112" s="175" t="s">
        <v>136</v>
      </c>
      <c r="Y112" s="156" t="s">
        <v>137</v>
      </c>
      <c r="Z112" s="146"/>
      <c r="AA112" s="146"/>
      <c r="AB112" s="146"/>
      <c r="AC112" s="146"/>
      <c r="AD112" s="146"/>
      <c r="AE112" s="146"/>
      <c r="AF112" s="146"/>
      <c r="AG112" s="146" t="s">
        <v>138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2" x14ac:dyDescent="0.25">
      <c r="A113" s="153"/>
      <c r="B113" s="154"/>
      <c r="C113" s="186" t="s">
        <v>271</v>
      </c>
      <c r="D113" s="157"/>
      <c r="E113" s="158">
        <v>187.5523</v>
      </c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140</v>
      </c>
      <c r="AH113" s="146">
        <v>5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3" x14ac:dyDescent="0.25">
      <c r="A114" s="153"/>
      <c r="B114" s="154"/>
      <c r="C114" s="186" t="s">
        <v>272</v>
      </c>
      <c r="D114" s="157"/>
      <c r="E114" s="158">
        <v>157.113</v>
      </c>
      <c r="F114" s="156"/>
      <c r="G114" s="156"/>
      <c r="H114" s="156"/>
      <c r="I114" s="156"/>
      <c r="J114" s="156"/>
      <c r="K114" s="156"/>
      <c r="L114" s="156"/>
      <c r="M114" s="156"/>
      <c r="N114" s="155"/>
      <c r="O114" s="155"/>
      <c r="P114" s="155"/>
      <c r="Q114" s="155"/>
      <c r="R114" s="156"/>
      <c r="S114" s="156"/>
      <c r="T114" s="156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140</v>
      </c>
      <c r="AH114" s="146">
        <v>5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5">
      <c r="A115" s="153"/>
      <c r="B115" s="154"/>
      <c r="C115" s="186" t="s">
        <v>273</v>
      </c>
      <c r="D115" s="157"/>
      <c r="E115" s="158">
        <v>10.27</v>
      </c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140</v>
      </c>
      <c r="AH115" s="146">
        <v>5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1" x14ac:dyDescent="0.25">
      <c r="A116" s="169">
        <v>32</v>
      </c>
      <c r="B116" s="170" t="s">
        <v>274</v>
      </c>
      <c r="C116" s="185" t="s">
        <v>275</v>
      </c>
      <c r="D116" s="171" t="s">
        <v>163</v>
      </c>
      <c r="E116" s="172">
        <v>1.2063699999999999</v>
      </c>
      <c r="F116" s="173"/>
      <c r="G116" s="174">
        <f>ROUND(E116*F116,2)</f>
        <v>0</v>
      </c>
      <c r="H116" s="173"/>
      <c r="I116" s="174">
        <f>ROUND(E116*H116,2)</f>
        <v>0</v>
      </c>
      <c r="J116" s="173"/>
      <c r="K116" s="174">
        <f>ROUND(E116*J116,2)</f>
        <v>0</v>
      </c>
      <c r="L116" s="174">
        <v>21</v>
      </c>
      <c r="M116" s="174">
        <f>G116*(1+L116/100)</f>
        <v>0</v>
      </c>
      <c r="N116" s="172">
        <v>2.004</v>
      </c>
      <c r="O116" s="172">
        <f>ROUND(E116*N116,2)</f>
        <v>2.42</v>
      </c>
      <c r="P116" s="172">
        <v>0</v>
      </c>
      <c r="Q116" s="172">
        <f>ROUND(E116*P116,2)</f>
        <v>0</v>
      </c>
      <c r="R116" s="174"/>
      <c r="S116" s="174" t="s">
        <v>135</v>
      </c>
      <c r="T116" s="174" t="s">
        <v>135</v>
      </c>
      <c r="U116" s="174">
        <v>2.2799999999999998</v>
      </c>
      <c r="V116" s="174">
        <f>ROUND(E116*U116,2)</f>
        <v>2.75</v>
      </c>
      <c r="W116" s="174"/>
      <c r="X116" s="175" t="s">
        <v>136</v>
      </c>
      <c r="Y116" s="156" t="s">
        <v>137</v>
      </c>
      <c r="Z116" s="146"/>
      <c r="AA116" s="146"/>
      <c r="AB116" s="146"/>
      <c r="AC116" s="146"/>
      <c r="AD116" s="146"/>
      <c r="AE116" s="146"/>
      <c r="AF116" s="146"/>
      <c r="AG116" s="146" t="s">
        <v>138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2" x14ac:dyDescent="0.25">
      <c r="A117" s="153"/>
      <c r="B117" s="154"/>
      <c r="C117" s="186" t="s">
        <v>276</v>
      </c>
      <c r="D117" s="157"/>
      <c r="E117" s="158">
        <v>1.2063699999999999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140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1" x14ac:dyDescent="0.25">
      <c r="A118" s="169">
        <v>33</v>
      </c>
      <c r="B118" s="170" t="s">
        <v>277</v>
      </c>
      <c r="C118" s="185" t="s">
        <v>278</v>
      </c>
      <c r="D118" s="171" t="s">
        <v>163</v>
      </c>
      <c r="E118" s="172">
        <v>1.53938</v>
      </c>
      <c r="F118" s="173"/>
      <c r="G118" s="174">
        <f>ROUND(E118*F118,2)</f>
        <v>0</v>
      </c>
      <c r="H118" s="173"/>
      <c r="I118" s="174">
        <f>ROUND(E118*H118,2)</f>
        <v>0</v>
      </c>
      <c r="J118" s="173"/>
      <c r="K118" s="174">
        <f>ROUND(E118*J118,2)</f>
        <v>0</v>
      </c>
      <c r="L118" s="174">
        <v>21</v>
      </c>
      <c r="M118" s="174">
        <f>G118*(1+L118/100)</f>
        <v>0</v>
      </c>
      <c r="N118" s="172">
        <v>2.9141499999999998</v>
      </c>
      <c r="O118" s="172">
        <f>ROUND(E118*N118,2)</f>
        <v>4.49</v>
      </c>
      <c r="P118" s="172">
        <v>0</v>
      </c>
      <c r="Q118" s="172">
        <f>ROUND(E118*P118,2)</f>
        <v>0</v>
      </c>
      <c r="R118" s="174"/>
      <c r="S118" s="174" t="s">
        <v>135</v>
      </c>
      <c r="T118" s="174" t="s">
        <v>135</v>
      </c>
      <c r="U118" s="174">
        <v>2.62</v>
      </c>
      <c r="V118" s="174">
        <f>ROUND(E118*U118,2)</f>
        <v>4.03</v>
      </c>
      <c r="W118" s="174"/>
      <c r="X118" s="175" t="s">
        <v>136</v>
      </c>
      <c r="Y118" s="156" t="s">
        <v>137</v>
      </c>
      <c r="Z118" s="146"/>
      <c r="AA118" s="146"/>
      <c r="AB118" s="146"/>
      <c r="AC118" s="146"/>
      <c r="AD118" s="146"/>
      <c r="AE118" s="146"/>
      <c r="AF118" s="146"/>
      <c r="AG118" s="146" t="s">
        <v>138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2" x14ac:dyDescent="0.25">
      <c r="A119" s="153"/>
      <c r="B119" s="154"/>
      <c r="C119" s="248" t="s">
        <v>279</v>
      </c>
      <c r="D119" s="249"/>
      <c r="E119" s="249"/>
      <c r="F119" s="249"/>
      <c r="G119" s="249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226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5">
      <c r="A120" s="153"/>
      <c r="B120" s="154"/>
      <c r="C120" s="186" t="s">
        <v>280</v>
      </c>
      <c r="D120" s="157"/>
      <c r="E120" s="158">
        <v>1.53938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140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1" x14ac:dyDescent="0.25">
      <c r="A121" s="169">
        <v>34</v>
      </c>
      <c r="B121" s="170" t="s">
        <v>281</v>
      </c>
      <c r="C121" s="185" t="s">
        <v>282</v>
      </c>
      <c r="D121" s="171" t="s">
        <v>158</v>
      </c>
      <c r="E121" s="172">
        <v>7</v>
      </c>
      <c r="F121" s="173"/>
      <c r="G121" s="174">
        <f>ROUND(E121*F121,2)</f>
        <v>0</v>
      </c>
      <c r="H121" s="173"/>
      <c r="I121" s="174">
        <f>ROUND(E121*H121,2)</f>
        <v>0</v>
      </c>
      <c r="J121" s="173"/>
      <c r="K121" s="174">
        <f>ROUND(E121*J121,2)</f>
        <v>0</v>
      </c>
      <c r="L121" s="174">
        <v>21</v>
      </c>
      <c r="M121" s="174">
        <f>G121*(1+L121/100)</f>
        <v>0</v>
      </c>
      <c r="N121" s="172">
        <v>0</v>
      </c>
      <c r="O121" s="172">
        <f>ROUND(E121*N121,2)</f>
        <v>0</v>
      </c>
      <c r="P121" s="172">
        <v>0</v>
      </c>
      <c r="Q121" s="172">
        <f>ROUND(E121*P121,2)</f>
        <v>0</v>
      </c>
      <c r="R121" s="174"/>
      <c r="S121" s="174" t="s">
        <v>135</v>
      </c>
      <c r="T121" s="174" t="s">
        <v>135</v>
      </c>
      <c r="U121" s="174">
        <v>1.4490000000000001</v>
      </c>
      <c r="V121" s="174">
        <f>ROUND(E121*U121,2)</f>
        <v>10.14</v>
      </c>
      <c r="W121" s="174"/>
      <c r="X121" s="175" t="s">
        <v>136</v>
      </c>
      <c r="Y121" s="156" t="s">
        <v>137</v>
      </c>
      <c r="Z121" s="146"/>
      <c r="AA121" s="146"/>
      <c r="AB121" s="146"/>
      <c r="AC121" s="146"/>
      <c r="AD121" s="146"/>
      <c r="AE121" s="146"/>
      <c r="AF121" s="146"/>
      <c r="AG121" s="146" t="s">
        <v>138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2" x14ac:dyDescent="0.25">
      <c r="A122" s="153"/>
      <c r="B122" s="154"/>
      <c r="C122" s="186" t="s">
        <v>283</v>
      </c>
      <c r="D122" s="157"/>
      <c r="E122" s="158">
        <v>7</v>
      </c>
      <c r="F122" s="156"/>
      <c r="G122" s="156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140</v>
      </c>
      <c r="AH122" s="146">
        <v>0</v>
      </c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1" x14ac:dyDescent="0.25">
      <c r="A123" s="169">
        <v>35</v>
      </c>
      <c r="B123" s="170" t="s">
        <v>284</v>
      </c>
      <c r="C123" s="185" t="s">
        <v>285</v>
      </c>
      <c r="D123" s="171" t="s">
        <v>158</v>
      </c>
      <c r="E123" s="172">
        <v>7</v>
      </c>
      <c r="F123" s="173"/>
      <c r="G123" s="174">
        <f>ROUND(E123*F123,2)</f>
        <v>0</v>
      </c>
      <c r="H123" s="173"/>
      <c r="I123" s="174">
        <f>ROUND(E123*H123,2)</f>
        <v>0</v>
      </c>
      <c r="J123" s="173"/>
      <c r="K123" s="174">
        <f>ROUND(E123*J123,2)</f>
        <v>0</v>
      </c>
      <c r="L123" s="174">
        <v>21</v>
      </c>
      <c r="M123" s="174">
        <f>G123*(1+L123/100)</f>
        <v>0</v>
      </c>
      <c r="N123" s="172">
        <v>4.5220000000000003E-2</v>
      </c>
      <c r="O123" s="172">
        <f>ROUND(E123*N123,2)</f>
        <v>0.32</v>
      </c>
      <c r="P123" s="172">
        <v>0</v>
      </c>
      <c r="Q123" s="172">
        <f>ROUND(E123*P123,2)</f>
        <v>0</v>
      </c>
      <c r="R123" s="174"/>
      <c r="S123" s="174" t="s">
        <v>135</v>
      </c>
      <c r="T123" s="174" t="s">
        <v>135</v>
      </c>
      <c r="U123" s="174">
        <v>1.129</v>
      </c>
      <c r="V123" s="174">
        <f>ROUND(E123*U123,2)</f>
        <v>7.9</v>
      </c>
      <c r="W123" s="174"/>
      <c r="X123" s="175" t="s">
        <v>136</v>
      </c>
      <c r="Y123" s="156" t="s">
        <v>137</v>
      </c>
      <c r="Z123" s="146"/>
      <c r="AA123" s="146"/>
      <c r="AB123" s="146"/>
      <c r="AC123" s="146"/>
      <c r="AD123" s="146"/>
      <c r="AE123" s="146"/>
      <c r="AF123" s="146"/>
      <c r="AG123" s="146" t="s">
        <v>138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2" x14ac:dyDescent="0.25">
      <c r="A124" s="153"/>
      <c r="B124" s="154"/>
      <c r="C124" s="186" t="s">
        <v>283</v>
      </c>
      <c r="D124" s="157"/>
      <c r="E124" s="158">
        <v>7</v>
      </c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140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1" x14ac:dyDescent="0.25">
      <c r="A125" s="169">
        <v>36</v>
      </c>
      <c r="B125" s="170" t="s">
        <v>286</v>
      </c>
      <c r="C125" s="185" t="s">
        <v>287</v>
      </c>
      <c r="D125" s="171" t="s">
        <v>163</v>
      </c>
      <c r="E125" s="172">
        <v>2.028</v>
      </c>
      <c r="F125" s="173"/>
      <c r="G125" s="174">
        <f>ROUND(E125*F125,2)</f>
        <v>0</v>
      </c>
      <c r="H125" s="173"/>
      <c r="I125" s="174">
        <f>ROUND(E125*H125,2)</f>
        <v>0</v>
      </c>
      <c r="J125" s="173"/>
      <c r="K125" s="174">
        <f>ROUND(E125*J125,2)</f>
        <v>0</v>
      </c>
      <c r="L125" s="174">
        <v>21</v>
      </c>
      <c r="M125" s="174">
        <f>G125*(1+L125/100)</f>
        <v>0</v>
      </c>
      <c r="N125" s="172">
        <v>2.5249999999999999</v>
      </c>
      <c r="O125" s="172">
        <f>ROUND(E125*N125,2)</f>
        <v>5.12</v>
      </c>
      <c r="P125" s="172">
        <v>0</v>
      </c>
      <c r="Q125" s="172">
        <f>ROUND(E125*P125,2)</f>
        <v>0</v>
      </c>
      <c r="R125" s="174"/>
      <c r="S125" s="174" t="s">
        <v>135</v>
      </c>
      <c r="T125" s="174" t="s">
        <v>135</v>
      </c>
      <c r="U125" s="174">
        <v>0.47699999999999998</v>
      </c>
      <c r="V125" s="174">
        <f>ROUND(E125*U125,2)</f>
        <v>0.97</v>
      </c>
      <c r="W125" s="174"/>
      <c r="X125" s="175" t="s">
        <v>136</v>
      </c>
      <c r="Y125" s="156" t="s">
        <v>137</v>
      </c>
      <c r="Z125" s="146"/>
      <c r="AA125" s="146"/>
      <c r="AB125" s="146"/>
      <c r="AC125" s="146"/>
      <c r="AD125" s="146"/>
      <c r="AE125" s="146"/>
      <c r="AF125" s="146"/>
      <c r="AG125" s="146" t="s">
        <v>138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2" x14ac:dyDescent="0.25">
      <c r="A126" s="153"/>
      <c r="B126" s="154"/>
      <c r="C126" s="248" t="s">
        <v>288</v>
      </c>
      <c r="D126" s="249"/>
      <c r="E126" s="249"/>
      <c r="F126" s="249"/>
      <c r="G126" s="249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226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2" x14ac:dyDescent="0.25">
      <c r="A127" s="153"/>
      <c r="B127" s="154"/>
      <c r="C127" s="186" t="s">
        <v>289</v>
      </c>
      <c r="D127" s="157"/>
      <c r="E127" s="158">
        <v>0.96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140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5">
      <c r="A128" s="153"/>
      <c r="B128" s="154"/>
      <c r="C128" s="186" t="s">
        <v>290</v>
      </c>
      <c r="D128" s="157"/>
      <c r="E128" s="158">
        <v>0.76800000000000002</v>
      </c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140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5">
      <c r="A129" s="153"/>
      <c r="B129" s="154"/>
      <c r="C129" s="186" t="s">
        <v>291</v>
      </c>
      <c r="D129" s="157"/>
      <c r="E129" s="158">
        <v>0.3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140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1" x14ac:dyDescent="0.25">
      <c r="A130" s="169">
        <v>37</v>
      </c>
      <c r="B130" s="170" t="s">
        <v>292</v>
      </c>
      <c r="C130" s="185" t="s">
        <v>293</v>
      </c>
      <c r="D130" s="171" t="s">
        <v>134</v>
      </c>
      <c r="E130" s="172">
        <v>12.2</v>
      </c>
      <c r="F130" s="173"/>
      <c r="G130" s="174">
        <f>ROUND(E130*F130,2)</f>
        <v>0</v>
      </c>
      <c r="H130" s="173"/>
      <c r="I130" s="174">
        <f>ROUND(E130*H130,2)</f>
        <v>0</v>
      </c>
      <c r="J130" s="173"/>
      <c r="K130" s="174">
        <f>ROUND(E130*J130,2)</f>
        <v>0</v>
      </c>
      <c r="L130" s="174">
        <v>21</v>
      </c>
      <c r="M130" s="174">
        <f>G130*(1+L130/100)</f>
        <v>0</v>
      </c>
      <c r="N130" s="172">
        <v>3.916E-2</v>
      </c>
      <c r="O130" s="172">
        <f>ROUND(E130*N130,2)</f>
        <v>0.48</v>
      </c>
      <c r="P130" s="172">
        <v>0</v>
      </c>
      <c r="Q130" s="172">
        <f>ROUND(E130*P130,2)</f>
        <v>0</v>
      </c>
      <c r="R130" s="174"/>
      <c r="S130" s="174" t="s">
        <v>135</v>
      </c>
      <c r="T130" s="174" t="s">
        <v>135</v>
      </c>
      <c r="U130" s="174">
        <v>1.05</v>
      </c>
      <c r="V130" s="174">
        <f>ROUND(E130*U130,2)</f>
        <v>12.81</v>
      </c>
      <c r="W130" s="174"/>
      <c r="X130" s="175" t="s">
        <v>136</v>
      </c>
      <c r="Y130" s="156" t="s">
        <v>137</v>
      </c>
      <c r="Z130" s="146"/>
      <c r="AA130" s="146"/>
      <c r="AB130" s="146"/>
      <c r="AC130" s="146"/>
      <c r="AD130" s="146"/>
      <c r="AE130" s="146"/>
      <c r="AF130" s="146"/>
      <c r="AG130" s="146" t="s">
        <v>138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2" x14ac:dyDescent="0.25">
      <c r="A131" s="153"/>
      <c r="B131" s="154"/>
      <c r="C131" s="186" t="s">
        <v>294</v>
      </c>
      <c r="D131" s="157"/>
      <c r="E131" s="158">
        <v>5.44</v>
      </c>
      <c r="F131" s="156"/>
      <c r="G131" s="156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140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5">
      <c r="A132" s="153"/>
      <c r="B132" s="154"/>
      <c r="C132" s="186" t="s">
        <v>295</v>
      </c>
      <c r="D132" s="157"/>
      <c r="E132" s="158">
        <v>4.16</v>
      </c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140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5">
      <c r="A133" s="153"/>
      <c r="B133" s="154"/>
      <c r="C133" s="186" t="s">
        <v>296</v>
      </c>
      <c r="D133" s="157"/>
      <c r="E133" s="158">
        <v>2.6</v>
      </c>
      <c r="F133" s="156"/>
      <c r="G133" s="156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140</v>
      </c>
      <c r="AH133" s="146">
        <v>0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1" x14ac:dyDescent="0.25">
      <c r="A134" s="169">
        <v>38</v>
      </c>
      <c r="B134" s="170" t="s">
        <v>297</v>
      </c>
      <c r="C134" s="185" t="s">
        <v>298</v>
      </c>
      <c r="D134" s="171" t="s">
        <v>134</v>
      </c>
      <c r="E134" s="172">
        <v>2.028</v>
      </c>
      <c r="F134" s="173"/>
      <c r="G134" s="174">
        <f>ROUND(E134*F134,2)</f>
        <v>0</v>
      </c>
      <c r="H134" s="173"/>
      <c r="I134" s="174">
        <f>ROUND(E134*H134,2)</f>
        <v>0</v>
      </c>
      <c r="J134" s="173"/>
      <c r="K134" s="174">
        <f>ROUND(E134*J134,2)</f>
        <v>0</v>
      </c>
      <c r="L134" s="174">
        <v>21</v>
      </c>
      <c r="M134" s="174">
        <f>G134*(1+L134/100)</f>
        <v>0</v>
      </c>
      <c r="N134" s="172">
        <v>0</v>
      </c>
      <c r="O134" s="172">
        <f>ROUND(E134*N134,2)</f>
        <v>0</v>
      </c>
      <c r="P134" s="172">
        <v>0</v>
      </c>
      <c r="Q134" s="172">
        <f>ROUND(E134*P134,2)</f>
        <v>0</v>
      </c>
      <c r="R134" s="174"/>
      <c r="S134" s="174" t="s">
        <v>135</v>
      </c>
      <c r="T134" s="174" t="s">
        <v>135</v>
      </c>
      <c r="U134" s="174">
        <v>0.32</v>
      </c>
      <c r="V134" s="174">
        <f>ROUND(E134*U134,2)</f>
        <v>0.65</v>
      </c>
      <c r="W134" s="174"/>
      <c r="X134" s="175" t="s">
        <v>136</v>
      </c>
      <c r="Y134" s="156" t="s">
        <v>137</v>
      </c>
      <c r="Z134" s="146"/>
      <c r="AA134" s="146"/>
      <c r="AB134" s="146"/>
      <c r="AC134" s="146"/>
      <c r="AD134" s="146"/>
      <c r="AE134" s="146"/>
      <c r="AF134" s="146"/>
      <c r="AG134" s="146" t="s">
        <v>138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2" x14ac:dyDescent="0.25">
      <c r="A135" s="153"/>
      <c r="B135" s="154"/>
      <c r="C135" s="248" t="s">
        <v>299</v>
      </c>
      <c r="D135" s="249"/>
      <c r="E135" s="249"/>
      <c r="F135" s="249"/>
      <c r="G135" s="249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226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2" x14ac:dyDescent="0.25">
      <c r="A136" s="153"/>
      <c r="B136" s="154"/>
      <c r="C136" s="186" t="s">
        <v>300</v>
      </c>
      <c r="D136" s="157"/>
      <c r="E136" s="158">
        <v>2.028</v>
      </c>
      <c r="F136" s="156"/>
      <c r="G136" s="156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140</v>
      </c>
      <c r="AH136" s="146">
        <v>5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1" x14ac:dyDescent="0.25">
      <c r="A137" s="169">
        <v>39</v>
      </c>
      <c r="B137" s="170" t="s">
        <v>301</v>
      </c>
      <c r="C137" s="185" t="s">
        <v>302</v>
      </c>
      <c r="D137" s="171" t="s">
        <v>134</v>
      </c>
      <c r="E137" s="172">
        <v>68.260000000000005</v>
      </c>
      <c r="F137" s="173"/>
      <c r="G137" s="174">
        <f>ROUND(E137*F137,2)</f>
        <v>0</v>
      </c>
      <c r="H137" s="173"/>
      <c r="I137" s="174">
        <f>ROUND(E137*H137,2)</f>
        <v>0</v>
      </c>
      <c r="J137" s="173"/>
      <c r="K137" s="174">
        <f>ROUND(E137*J137,2)</f>
        <v>0</v>
      </c>
      <c r="L137" s="174">
        <v>21</v>
      </c>
      <c r="M137" s="174">
        <f>G137*(1+L137/100)</f>
        <v>0</v>
      </c>
      <c r="N137" s="172">
        <v>4.3430000000000003E-2</v>
      </c>
      <c r="O137" s="172">
        <f>ROUND(E137*N137,2)</f>
        <v>2.96</v>
      </c>
      <c r="P137" s="172">
        <v>0</v>
      </c>
      <c r="Q137" s="172">
        <f>ROUND(E137*P137,2)</f>
        <v>0</v>
      </c>
      <c r="R137" s="174"/>
      <c r="S137" s="174" t="s">
        <v>135</v>
      </c>
      <c r="T137" s="174" t="s">
        <v>135</v>
      </c>
      <c r="U137" s="174">
        <v>0.93400000000000005</v>
      </c>
      <c r="V137" s="174">
        <f>ROUND(E137*U137,2)</f>
        <v>63.75</v>
      </c>
      <c r="W137" s="174"/>
      <c r="X137" s="175" t="s">
        <v>136</v>
      </c>
      <c r="Y137" s="156" t="s">
        <v>137</v>
      </c>
      <c r="Z137" s="146"/>
      <c r="AA137" s="146"/>
      <c r="AB137" s="146"/>
      <c r="AC137" s="146"/>
      <c r="AD137" s="146"/>
      <c r="AE137" s="146"/>
      <c r="AF137" s="146"/>
      <c r="AG137" s="146" t="s">
        <v>138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2" x14ac:dyDescent="0.25">
      <c r="A138" s="153"/>
      <c r="B138" s="154"/>
      <c r="C138" s="248" t="s">
        <v>303</v>
      </c>
      <c r="D138" s="249"/>
      <c r="E138" s="249"/>
      <c r="F138" s="249"/>
      <c r="G138" s="249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226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76" t="str">
        <f>C138</f>
        <v>S dodání potřebných hmot, vypláchnutí spár vodou před spárováním a očištění okolního zdiva po spárování.</v>
      </c>
      <c r="BB138" s="146"/>
      <c r="BC138" s="146"/>
      <c r="BD138" s="146"/>
      <c r="BE138" s="146"/>
      <c r="BF138" s="146"/>
      <c r="BG138" s="146"/>
      <c r="BH138" s="146"/>
    </row>
    <row r="139" spans="1:60" outlineLevel="2" x14ac:dyDescent="0.25">
      <c r="A139" s="153"/>
      <c r="B139" s="154"/>
      <c r="C139" s="186" t="s">
        <v>304</v>
      </c>
      <c r="D139" s="157"/>
      <c r="E139" s="158">
        <v>68.260000000000005</v>
      </c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140</v>
      </c>
      <c r="AH139" s="146">
        <v>5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5">
      <c r="A140" s="169">
        <v>40</v>
      </c>
      <c r="B140" s="170" t="s">
        <v>305</v>
      </c>
      <c r="C140" s="185" t="s">
        <v>306</v>
      </c>
      <c r="D140" s="171" t="s">
        <v>134</v>
      </c>
      <c r="E140" s="172">
        <v>68.260000000000005</v>
      </c>
      <c r="F140" s="173"/>
      <c r="G140" s="174">
        <f>ROUND(E140*F140,2)</f>
        <v>0</v>
      </c>
      <c r="H140" s="173"/>
      <c r="I140" s="174">
        <f>ROUND(E140*H140,2)</f>
        <v>0</v>
      </c>
      <c r="J140" s="173"/>
      <c r="K140" s="174">
        <f>ROUND(E140*J140,2)</f>
        <v>0</v>
      </c>
      <c r="L140" s="174">
        <v>21</v>
      </c>
      <c r="M140" s="174">
        <f>G140*(1+L140/100)</f>
        <v>0</v>
      </c>
      <c r="N140" s="172">
        <v>0</v>
      </c>
      <c r="O140" s="172">
        <f>ROUND(E140*N140,2)</f>
        <v>0</v>
      </c>
      <c r="P140" s="172">
        <v>1.2E-2</v>
      </c>
      <c r="Q140" s="172">
        <f>ROUND(E140*P140,2)</f>
        <v>0.82</v>
      </c>
      <c r="R140" s="174"/>
      <c r="S140" s="174" t="s">
        <v>135</v>
      </c>
      <c r="T140" s="174" t="s">
        <v>135</v>
      </c>
      <c r="U140" s="174">
        <v>0.56100000000000005</v>
      </c>
      <c r="V140" s="174">
        <f>ROUND(E140*U140,2)</f>
        <v>38.29</v>
      </c>
      <c r="W140" s="174"/>
      <c r="X140" s="175" t="s">
        <v>136</v>
      </c>
      <c r="Y140" s="156" t="s">
        <v>137</v>
      </c>
      <c r="Z140" s="146"/>
      <c r="AA140" s="146"/>
      <c r="AB140" s="146"/>
      <c r="AC140" s="146"/>
      <c r="AD140" s="146"/>
      <c r="AE140" s="146"/>
      <c r="AF140" s="146"/>
      <c r="AG140" s="146" t="s">
        <v>138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5">
      <c r="A141" s="153"/>
      <c r="B141" s="154"/>
      <c r="C141" s="186" t="s">
        <v>307</v>
      </c>
      <c r="D141" s="157"/>
      <c r="E141" s="158">
        <v>68.260000000000005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140</v>
      </c>
      <c r="AH141" s="146">
        <v>5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1" x14ac:dyDescent="0.25">
      <c r="A142" s="169">
        <v>41</v>
      </c>
      <c r="B142" s="170" t="s">
        <v>308</v>
      </c>
      <c r="C142" s="185" t="s">
        <v>309</v>
      </c>
      <c r="D142" s="171" t="s">
        <v>134</v>
      </c>
      <c r="E142" s="172">
        <v>354.93529999999998</v>
      </c>
      <c r="F142" s="173"/>
      <c r="G142" s="174">
        <f>ROUND(E142*F142,2)</f>
        <v>0</v>
      </c>
      <c r="H142" s="173"/>
      <c r="I142" s="174">
        <f>ROUND(E142*H142,2)</f>
        <v>0</v>
      </c>
      <c r="J142" s="173"/>
      <c r="K142" s="174">
        <f>ROUND(E142*J142,2)</f>
        <v>0</v>
      </c>
      <c r="L142" s="174">
        <v>21</v>
      </c>
      <c r="M142" s="174">
        <f>G142*(1+L142/100)</f>
        <v>0</v>
      </c>
      <c r="N142" s="172">
        <v>5.0000000000000001E-4</v>
      </c>
      <c r="O142" s="172">
        <f>ROUND(E142*N142,2)</f>
        <v>0.18</v>
      </c>
      <c r="P142" s="172">
        <v>0</v>
      </c>
      <c r="Q142" s="172">
        <f>ROUND(E142*P142,2)</f>
        <v>0</v>
      </c>
      <c r="R142" s="174"/>
      <c r="S142" s="174" t="s">
        <v>135</v>
      </c>
      <c r="T142" s="174" t="s">
        <v>135</v>
      </c>
      <c r="U142" s="174">
        <v>9.4E-2</v>
      </c>
      <c r="V142" s="174">
        <f>ROUND(E142*U142,2)</f>
        <v>33.36</v>
      </c>
      <c r="W142" s="174"/>
      <c r="X142" s="175" t="s">
        <v>136</v>
      </c>
      <c r="Y142" s="156" t="s">
        <v>137</v>
      </c>
      <c r="Z142" s="146"/>
      <c r="AA142" s="146"/>
      <c r="AB142" s="146"/>
      <c r="AC142" s="146"/>
      <c r="AD142" s="146"/>
      <c r="AE142" s="146"/>
      <c r="AF142" s="146"/>
      <c r="AG142" s="146" t="s">
        <v>138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2" x14ac:dyDescent="0.25">
      <c r="A143" s="153"/>
      <c r="B143" s="154"/>
      <c r="C143" s="186" t="s">
        <v>310</v>
      </c>
      <c r="D143" s="157"/>
      <c r="E143" s="158">
        <v>10.27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140</v>
      </c>
      <c r="AH143" s="146">
        <v>5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3" x14ac:dyDescent="0.25">
      <c r="A144" s="153"/>
      <c r="B144" s="154"/>
      <c r="C144" s="186" t="s">
        <v>311</v>
      </c>
      <c r="D144" s="157"/>
      <c r="E144" s="158">
        <v>344.6653</v>
      </c>
      <c r="F144" s="156"/>
      <c r="G144" s="156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140</v>
      </c>
      <c r="AH144" s="146">
        <v>5</v>
      </c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1" x14ac:dyDescent="0.25">
      <c r="A145" s="169">
        <v>42</v>
      </c>
      <c r="B145" s="170" t="s">
        <v>312</v>
      </c>
      <c r="C145" s="185" t="s">
        <v>313</v>
      </c>
      <c r="D145" s="171" t="s">
        <v>158</v>
      </c>
      <c r="E145" s="172">
        <v>164.4</v>
      </c>
      <c r="F145" s="173"/>
      <c r="G145" s="174">
        <f>ROUND(E145*F145,2)</f>
        <v>0</v>
      </c>
      <c r="H145" s="173"/>
      <c r="I145" s="174">
        <f>ROUND(E145*H145,2)</f>
        <v>0</v>
      </c>
      <c r="J145" s="173"/>
      <c r="K145" s="174">
        <f>ROUND(E145*J145,2)</f>
        <v>0</v>
      </c>
      <c r="L145" s="174">
        <v>21</v>
      </c>
      <c r="M145" s="174">
        <f>G145*(1+L145/100)</f>
        <v>0</v>
      </c>
      <c r="N145" s="172">
        <v>5.9999999999999995E-4</v>
      </c>
      <c r="O145" s="172">
        <f>ROUND(E145*N145,2)</f>
        <v>0.1</v>
      </c>
      <c r="P145" s="172">
        <v>0</v>
      </c>
      <c r="Q145" s="172">
        <f>ROUND(E145*P145,2)</f>
        <v>0</v>
      </c>
      <c r="R145" s="174" t="s">
        <v>245</v>
      </c>
      <c r="S145" s="174" t="s">
        <v>135</v>
      </c>
      <c r="T145" s="174" t="s">
        <v>135</v>
      </c>
      <c r="U145" s="174">
        <v>0</v>
      </c>
      <c r="V145" s="174">
        <f>ROUND(E145*U145,2)</f>
        <v>0</v>
      </c>
      <c r="W145" s="174"/>
      <c r="X145" s="175" t="s">
        <v>246</v>
      </c>
      <c r="Y145" s="156" t="s">
        <v>137</v>
      </c>
      <c r="Z145" s="146"/>
      <c r="AA145" s="146"/>
      <c r="AB145" s="146"/>
      <c r="AC145" s="146"/>
      <c r="AD145" s="146"/>
      <c r="AE145" s="146"/>
      <c r="AF145" s="146"/>
      <c r="AG145" s="146" t="s">
        <v>247</v>
      </c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2" x14ac:dyDescent="0.25">
      <c r="A146" s="153"/>
      <c r="B146" s="154"/>
      <c r="C146" s="186" t="s">
        <v>314</v>
      </c>
      <c r="D146" s="157"/>
      <c r="E146" s="158">
        <v>164.4</v>
      </c>
      <c r="F146" s="156"/>
      <c r="G146" s="156"/>
      <c r="H146" s="156"/>
      <c r="I146" s="156"/>
      <c r="J146" s="156"/>
      <c r="K146" s="156"/>
      <c r="L146" s="156"/>
      <c r="M146" s="156"/>
      <c r="N146" s="155"/>
      <c r="O146" s="155"/>
      <c r="P146" s="155"/>
      <c r="Q146" s="155"/>
      <c r="R146" s="156"/>
      <c r="S146" s="156"/>
      <c r="T146" s="156"/>
      <c r="U146" s="156"/>
      <c r="V146" s="156"/>
      <c r="W146" s="156"/>
      <c r="X146" s="156"/>
      <c r="Y146" s="156"/>
      <c r="Z146" s="146"/>
      <c r="AA146" s="146"/>
      <c r="AB146" s="146"/>
      <c r="AC146" s="146"/>
      <c r="AD146" s="146"/>
      <c r="AE146" s="146"/>
      <c r="AF146" s="146"/>
      <c r="AG146" s="146" t="s">
        <v>140</v>
      </c>
      <c r="AH146" s="146">
        <v>5</v>
      </c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1" x14ac:dyDescent="0.25">
      <c r="A147" s="169">
        <v>43</v>
      </c>
      <c r="B147" s="170" t="s">
        <v>315</v>
      </c>
      <c r="C147" s="185" t="s">
        <v>316</v>
      </c>
      <c r="D147" s="171" t="s">
        <v>134</v>
      </c>
      <c r="E147" s="172">
        <v>871.70407999999998</v>
      </c>
      <c r="F147" s="173"/>
      <c r="G147" s="174">
        <f>ROUND(E147*F147,2)</f>
        <v>0</v>
      </c>
      <c r="H147" s="173"/>
      <c r="I147" s="174">
        <f>ROUND(E147*H147,2)</f>
        <v>0</v>
      </c>
      <c r="J147" s="173"/>
      <c r="K147" s="174">
        <f>ROUND(E147*J147,2)</f>
        <v>0</v>
      </c>
      <c r="L147" s="174">
        <v>21</v>
      </c>
      <c r="M147" s="174">
        <f>G147*(1+L147/100)</f>
        <v>0</v>
      </c>
      <c r="N147" s="172">
        <v>2.9999999999999997E-4</v>
      </c>
      <c r="O147" s="172">
        <f>ROUND(E147*N147,2)</f>
        <v>0.26</v>
      </c>
      <c r="P147" s="172">
        <v>0</v>
      </c>
      <c r="Q147" s="172">
        <f>ROUND(E147*P147,2)</f>
        <v>0</v>
      </c>
      <c r="R147" s="174" t="s">
        <v>245</v>
      </c>
      <c r="S147" s="174" t="s">
        <v>135</v>
      </c>
      <c r="T147" s="174" t="s">
        <v>135</v>
      </c>
      <c r="U147" s="174">
        <v>0</v>
      </c>
      <c r="V147" s="174">
        <f>ROUND(E147*U147,2)</f>
        <v>0</v>
      </c>
      <c r="W147" s="174"/>
      <c r="X147" s="175" t="s">
        <v>246</v>
      </c>
      <c r="Y147" s="156" t="s">
        <v>137</v>
      </c>
      <c r="Z147" s="146"/>
      <c r="AA147" s="146"/>
      <c r="AB147" s="146"/>
      <c r="AC147" s="146"/>
      <c r="AD147" s="146"/>
      <c r="AE147" s="146"/>
      <c r="AF147" s="146"/>
      <c r="AG147" s="146" t="s">
        <v>247</v>
      </c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2" x14ac:dyDescent="0.25">
      <c r="A148" s="153"/>
      <c r="B148" s="154"/>
      <c r="C148" s="186" t="s">
        <v>317</v>
      </c>
      <c r="D148" s="157"/>
      <c r="E148" s="158">
        <v>871.70407999999998</v>
      </c>
      <c r="F148" s="156"/>
      <c r="G148" s="156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140</v>
      </c>
      <c r="AH148" s="146">
        <v>5</v>
      </c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x14ac:dyDescent="0.25">
      <c r="A149" s="162" t="s">
        <v>130</v>
      </c>
      <c r="B149" s="163" t="s">
        <v>65</v>
      </c>
      <c r="C149" s="184" t="s">
        <v>66</v>
      </c>
      <c r="D149" s="164"/>
      <c r="E149" s="165"/>
      <c r="F149" s="166"/>
      <c r="G149" s="166">
        <f>SUMIF(AG150:AG153,"&lt;&gt;NOR",G150:G153)</f>
        <v>0</v>
      </c>
      <c r="H149" s="166"/>
      <c r="I149" s="166">
        <f>SUM(I150:I153)</f>
        <v>0</v>
      </c>
      <c r="J149" s="166"/>
      <c r="K149" s="166">
        <f>SUM(K150:K153)</f>
        <v>0</v>
      </c>
      <c r="L149" s="166"/>
      <c r="M149" s="166">
        <f>SUM(M150:M153)</f>
        <v>0</v>
      </c>
      <c r="N149" s="165"/>
      <c r="O149" s="165">
        <f>SUM(O150:O153)</f>
        <v>0</v>
      </c>
      <c r="P149" s="165"/>
      <c r="Q149" s="165">
        <f>SUM(Q150:Q153)</f>
        <v>0</v>
      </c>
      <c r="R149" s="166"/>
      <c r="S149" s="166"/>
      <c r="T149" s="166"/>
      <c r="U149" s="166"/>
      <c r="V149" s="166">
        <f>SUM(V150:V153)</f>
        <v>4.25</v>
      </c>
      <c r="W149" s="166"/>
      <c r="X149" s="167"/>
      <c r="Y149" s="161"/>
      <c r="AG149" t="s">
        <v>131</v>
      </c>
    </row>
    <row r="150" spans="1:60" ht="20.399999999999999" outlineLevel="1" x14ac:dyDescent="0.25">
      <c r="A150" s="169">
        <v>44</v>
      </c>
      <c r="B150" s="170" t="s">
        <v>318</v>
      </c>
      <c r="C150" s="185" t="s">
        <v>319</v>
      </c>
      <c r="D150" s="171" t="s">
        <v>158</v>
      </c>
      <c r="E150" s="172">
        <v>3.6</v>
      </c>
      <c r="F150" s="173"/>
      <c r="G150" s="174">
        <f>ROUND(E150*F150,2)</f>
        <v>0</v>
      </c>
      <c r="H150" s="173"/>
      <c r="I150" s="174">
        <f>ROUND(E150*H150,2)</f>
        <v>0</v>
      </c>
      <c r="J150" s="173"/>
      <c r="K150" s="174">
        <f>ROUND(E150*J150,2)</f>
        <v>0</v>
      </c>
      <c r="L150" s="174">
        <v>21</v>
      </c>
      <c r="M150" s="174">
        <f>G150*(1+L150/100)</f>
        <v>0</v>
      </c>
      <c r="N150" s="172">
        <v>1.2E-4</v>
      </c>
      <c r="O150" s="172">
        <f>ROUND(E150*N150,2)</f>
        <v>0</v>
      </c>
      <c r="P150" s="172">
        <v>0</v>
      </c>
      <c r="Q150" s="172">
        <f>ROUND(E150*P150,2)</f>
        <v>0</v>
      </c>
      <c r="R150" s="174"/>
      <c r="S150" s="174" t="s">
        <v>135</v>
      </c>
      <c r="T150" s="174" t="s">
        <v>135</v>
      </c>
      <c r="U150" s="174">
        <v>1.18</v>
      </c>
      <c r="V150" s="174">
        <f>ROUND(E150*U150,2)</f>
        <v>4.25</v>
      </c>
      <c r="W150" s="174"/>
      <c r="X150" s="175" t="s">
        <v>136</v>
      </c>
      <c r="Y150" s="156" t="s">
        <v>137</v>
      </c>
      <c r="Z150" s="146"/>
      <c r="AA150" s="146"/>
      <c r="AB150" s="146"/>
      <c r="AC150" s="146"/>
      <c r="AD150" s="146"/>
      <c r="AE150" s="146"/>
      <c r="AF150" s="146"/>
      <c r="AG150" s="146" t="s">
        <v>138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5">
      <c r="A151" s="153"/>
      <c r="B151" s="154"/>
      <c r="C151" s="186" t="s">
        <v>320</v>
      </c>
      <c r="D151" s="157"/>
      <c r="E151" s="158">
        <v>3.6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140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1" x14ac:dyDescent="0.25">
      <c r="A152" s="169">
        <v>45</v>
      </c>
      <c r="B152" s="170" t="s">
        <v>321</v>
      </c>
      <c r="C152" s="185" t="s">
        <v>322</v>
      </c>
      <c r="D152" s="171" t="s">
        <v>244</v>
      </c>
      <c r="E152" s="172">
        <v>3.2000000000000002E-3</v>
      </c>
      <c r="F152" s="173"/>
      <c r="G152" s="174">
        <f>ROUND(E152*F152,2)</f>
        <v>0</v>
      </c>
      <c r="H152" s="173"/>
      <c r="I152" s="174">
        <f>ROUND(E152*H152,2)</f>
        <v>0</v>
      </c>
      <c r="J152" s="173"/>
      <c r="K152" s="174">
        <f>ROUND(E152*J152,2)</f>
        <v>0</v>
      </c>
      <c r="L152" s="174">
        <v>21</v>
      </c>
      <c r="M152" s="174">
        <f>G152*(1+L152/100)</f>
        <v>0</v>
      </c>
      <c r="N152" s="172">
        <v>1</v>
      </c>
      <c r="O152" s="172">
        <f>ROUND(E152*N152,2)</f>
        <v>0</v>
      </c>
      <c r="P152" s="172">
        <v>0</v>
      </c>
      <c r="Q152" s="172">
        <f>ROUND(E152*P152,2)</f>
        <v>0</v>
      </c>
      <c r="R152" s="174" t="s">
        <v>245</v>
      </c>
      <c r="S152" s="174" t="s">
        <v>135</v>
      </c>
      <c r="T152" s="174" t="s">
        <v>135</v>
      </c>
      <c r="U152" s="174">
        <v>0</v>
      </c>
      <c r="V152" s="174">
        <f>ROUND(E152*U152,2)</f>
        <v>0</v>
      </c>
      <c r="W152" s="174"/>
      <c r="X152" s="175" t="s">
        <v>246</v>
      </c>
      <c r="Y152" s="156" t="s">
        <v>137</v>
      </c>
      <c r="Z152" s="146"/>
      <c r="AA152" s="146"/>
      <c r="AB152" s="146"/>
      <c r="AC152" s="146"/>
      <c r="AD152" s="146"/>
      <c r="AE152" s="146"/>
      <c r="AF152" s="146"/>
      <c r="AG152" s="146" t="s">
        <v>247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2" x14ac:dyDescent="0.25">
      <c r="A153" s="153"/>
      <c r="B153" s="154"/>
      <c r="C153" s="186" t="s">
        <v>323</v>
      </c>
      <c r="D153" s="157"/>
      <c r="E153" s="158">
        <v>3.2000000000000002E-3</v>
      </c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140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x14ac:dyDescent="0.25">
      <c r="A154" s="162" t="s">
        <v>130</v>
      </c>
      <c r="B154" s="163" t="s">
        <v>67</v>
      </c>
      <c r="C154" s="184" t="s">
        <v>68</v>
      </c>
      <c r="D154" s="164"/>
      <c r="E154" s="165"/>
      <c r="F154" s="166"/>
      <c r="G154" s="166">
        <f>SUMIF(AG155:AG168,"&lt;&gt;NOR",G155:G168)</f>
        <v>0</v>
      </c>
      <c r="H154" s="166"/>
      <c r="I154" s="166">
        <f>SUM(I155:I168)</f>
        <v>0</v>
      </c>
      <c r="J154" s="166"/>
      <c r="K154" s="166">
        <f>SUM(K155:K168)</f>
        <v>0</v>
      </c>
      <c r="L154" s="166"/>
      <c r="M154" s="166">
        <f>SUM(M155:M168)</f>
        <v>0</v>
      </c>
      <c r="N154" s="165"/>
      <c r="O154" s="165">
        <f>SUM(O155:O168)</f>
        <v>6.36</v>
      </c>
      <c r="P154" s="165"/>
      <c r="Q154" s="165">
        <f>SUM(Q155:Q168)</f>
        <v>0</v>
      </c>
      <c r="R154" s="166"/>
      <c r="S154" s="166"/>
      <c r="T154" s="166"/>
      <c r="U154" s="166"/>
      <c r="V154" s="166">
        <f>SUM(V155:V168)</f>
        <v>76.47</v>
      </c>
      <c r="W154" s="166"/>
      <c r="X154" s="167"/>
      <c r="Y154" s="161"/>
      <c r="AG154" t="s">
        <v>131</v>
      </c>
    </row>
    <row r="155" spans="1:60" outlineLevel="1" x14ac:dyDescent="0.25">
      <c r="A155" s="169">
        <v>46</v>
      </c>
      <c r="B155" s="170" t="s">
        <v>324</v>
      </c>
      <c r="C155" s="185" t="s">
        <v>325</v>
      </c>
      <c r="D155" s="171" t="s">
        <v>163</v>
      </c>
      <c r="E155" s="172">
        <v>2.16</v>
      </c>
      <c r="F155" s="173"/>
      <c r="G155" s="174">
        <f>ROUND(E155*F155,2)</f>
        <v>0</v>
      </c>
      <c r="H155" s="173"/>
      <c r="I155" s="174">
        <f>ROUND(E155*H155,2)</f>
        <v>0</v>
      </c>
      <c r="J155" s="173"/>
      <c r="K155" s="174">
        <f>ROUND(E155*J155,2)</f>
        <v>0</v>
      </c>
      <c r="L155" s="174">
        <v>21</v>
      </c>
      <c r="M155" s="174">
        <f>G155*(1+L155/100)</f>
        <v>0</v>
      </c>
      <c r="N155" s="172">
        <v>2.52508</v>
      </c>
      <c r="O155" s="172">
        <f>ROUND(E155*N155,2)</f>
        <v>5.45</v>
      </c>
      <c r="P155" s="172">
        <v>0</v>
      </c>
      <c r="Q155" s="172">
        <f>ROUND(E155*P155,2)</f>
        <v>0</v>
      </c>
      <c r="R155" s="174"/>
      <c r="S155" s="174" t="s">
        <v>135</v>
      </c>
      <c r="T155" s="174" t="s">
        <v>135</v>
      </c>
      <c r="U155" s="174">
        <v>3.7694999999999999</v>
      </c>
      <c r="V155" s="174">
        <f>ROUND(E155*U155,2)</f>
        <v>8.14</v>
      </c>
      <c r="W155" s="174"/>
      <c r="X155" s="175" t="s">
        <v>136</v>
      </c>
      <c r="Y155" s="156" t="s">
        <v>137</v>
      </c>
      <c r="Z155" s="146"/>
      <c r="AA155" s="146"/>
      <c r="AB155" s="146"/>
      <c r="AC155" s="146"/>
      <c r="AD155" s="146"/>
      <c r="AE155" s="146"/>
      <c r="AF155" s="146"/>
      <c r="AG155" s="146" t="s">
        <v>138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2" x14ac:dyDescent="0.25">
      <c r="A156" s="153"/>
      <c r="B156" s="154"/>
      <c r="C156" s="186" t="s">
        <v>326</v>
      </c>
      <c r="D156" s="157"/>
      <c r="E156" s="158">
        <v>0.8</v>
      </c>
      <c r="F156" s="156"/>
      <c r="G156" s="15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140</v>
      </c>
      <c r="AH156" s="146">
        <v>0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3" x14ac:dyDescent="0.25">
      <c r="A157" s="153"/>
      <c r="B157" s="154"/>
      <c r="C157" s="186" t="s">
        <v>327</v>
      </c>
      <c r="D157" s="157"/>
      <c r="E157" s="158">
        <v>0.27</v>
      </c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140</v>
      </c>
      <c r="AH157" s="146">
        <v>0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5">
      <c r="A158" s="153"/>
      <c r="B158" s="154"/>
      <c r="C158" s="186" t="s">
        <v>328</v>
      </c>
      <c r="D158" s="157"/>
      <c r="E158" s="158">
        <v>0.24299999999999999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140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3" x14ac:dyDescent="0.25">
      <c r="A159" s="153"/>
      <c r="B159" s="154"/>
      <c r="C159" s="186" t="s">
        <v>329</v>
      </c>
      <c r="D159" s="157"/>
      <c r="E159" s="158">
        <v>0.84699999999999998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140</v>
      </c>
      <c r="AH159" s="146">
        <v>0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ht="20.399999999999999" outlineLevel="1" x14ac:dyDescent="0.25">
      <c r="A160" s="177">
        <v>47</v>
      </c>
      <c r="B160" s="178" t="s">
        <v>330</v>
      </c>
      <c r="C160" s="188" t="s">
        <v>331</v>
      </c>
      <c r="D160" s="179" t="s">
        <v>244</v>
      </c>
      <c r="E160" s="180">
        <v>0.22</v>
      </c>
      <c r="F160" s="181"/>
      <c r="G160" s="182">
        <f>ROUND(E160*F160,2)</f>
        <v>0</v>
      </c>
      <c r="H160" s="181"/>
      <c r="I160" s="182">
        <f>ROUND(E160*H160,2)</f>
        <v>0</v>
      </c>
      <c r="J160" s="181"/>
      <c r="K160" s="182">
        <f>ROUND(E160*J160,2)</f>
        <v>0</v>
      </c>
      <c r="L160" s="182">
        <v>21</v>
      </c>
      <c r="M160" s="182">
        <f>G160*(1+L160/100)</f>
        <v>0</v>
      </c>
      <c r="N160" s="180">
        <v>1.0323199999999999</v>
      </c>
      <c r="O160" s="180">
        <f>ROUND(E160*N160,2)</f>
        <v>0.23</v>
      </c>
      <c r="P160" s="180">
        <v>0</v>
      </c>
      <c r="Q160" s="180">
        <f>ROUND(E160*P160,2)</f>
        <v>0</v>
      </c>
      <c r="R160" s="182"/>
      <c r="S160" s="182" t="s">
        <v>135</v>
      </c>
      <c r="T160" s="182" t="s">
        <v>135</v>
      </c>
      <c r="U160" s="182">
        <v>54.167999999999999</v>
      </c>
      <c r="V160" s="182">
        <f>ROUND(E160*U160,2)</f>
        <v>11.92</v>
      </c>
      <c r="W160" s="182"/>
      <c r="X160" s="183" t="s">
        <v>136</v>
      </c>
      <c r="Y160" s="156" t="s">
        <v>137</v>
      </c>
      <c r="Z160" s="146"/>
      <c r="AA160" s="146"/>
      <c r="AB160" s="146"/>
      <c r="AC160" s="146"/>
      <c r="AD160" s="146"/>
      <c r="AE160" s="146"/>
      <c r="AF160" s="146"/>
      <c r="AG160" s="146" t="s">
        <v>138</v>
      </c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1" x14ac:dyDescent="0.25">
      <c r="A161" s="169">
        <v>48</v>
      </c>
      <c r="B161" s="170" t="s">
        <v>332</v>
      </c>
      <c r="C161" s="185" t="s">
        <v>333</v>
      </c>
      <c r="D161" s="171" t="s">
        <v>134</v>
      </c>
      <c r="E161" s="172">
        <v>20.93</v>
      </c>
      <c r="F161" s="173"/>
      <c r="G161" s="174">
        <f>ROUND(E161*F161,2)</f>
        <v>0</v>
      </c>
      <c r="H161" s="173"/>
      <c r="I161" s="174">
        <f>ROUND(E161*H161,2)</f>
        <v>0</v>
      </c>
      <c r="J161" s="173"/>
      <c r="K161" s="174">
        <f>ROUND(E161*J161,2)</f>
        <v>0</v>
      </c>
      <c r="L161" s="174">
        <v>21</v>
      </c>
      <c r="M161" s="174">
        <f>G161*(1+L161/100)</f>
        <v>0</v>
      </c>
      <c r="N161" s="172">
        <v>3.2390000000000002E-2</v>
      </c>
      <c r="O161" s="172">
        <f>ROUND(E161*N161,2)</f>
        <v>0.68</v>
      </c>
      <c r="P161" s="172">
        <v>0</v>
      </c>
      <c r="Q161" s="172">
        <f>ROUND(E161*P161,2)</f>
        <v>0</v>
      </c>
      <c r="R161" s="174"/>
      <c r="S161" s="174" t="s">
        <v>135</v>
      </c>
      <c r="T161" s="174" t="s">
        <v>135</v>
      </c>
      <c r="U161" s="174">
        <v>2.31</v>
      </c>
      <c r="V161" s="174">
        <f>ROUND(E161*U161,2)</f>
        <v>48.35</v>
      </c>
      <c r="W161" s="174"/>
      <c r="X161" s="175" t="s">
        <v>136</v>
      </c>
      <c r="Y161" s="156" t="s">
        <v>137</v>
      </c>
      <c r="Z161" s="146"/>
      <c r="AA161" s="146"/>
      <c r="AB161" s="146"/>
      <c r="AC161" s="146"/>
      <c r="AD161" s="146"/>
      <c r="AE161" s="146"/>
      <c r="AF161" s="146"/>
      <c r="AG161" s="146" t="s">
        <v>138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2" x14ac:dyDescent="0.25">
      <c r="A162" s="153"/>
      <c r="B162" s="154"/>
      <c r="C162" s="248" t="s">
        <v>334</v>
      </c>
      <c r="D162" s="249"/>
      <c r="E162" s="249"/>
      <c r="F162" s="249"/>
      <c r="G162" s="249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226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2" x14ac:dyDescent="0.25">
      <c r="A163" s="153"/>
      <c r="B163" s="154"/>
      <c r="C163" s="186" t="s">
        <v>335</v>
      </c>
      <c r="D163" s="157"/>
      <c r="E163" s="158">
        <v>4</v>
      </c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140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3" x14ac:dyDescent="0.25">
      <c r="A164" s="153"/>
      <c r="B164" s="154"/>
      <c r="C164" s="186" t="s">
        <v>336</v>
      </c>
      <c r="D164" s="157"/>
      <c r="E164" s="158">
        <v>4.2</v>
      </c>
      <c r="F164" s="156"/>
      <c r="G164" s="156"/>
      <c r="H164" s="156"/>
      <c r="I164" s="156"/>
      <c r="J164" s="156"/>
      <c r="K164" s="156"/>
      <c r="L164" s="156"/>
      <c r="M164" s="156"/>
      <c r="N164" s="155"/>
      <c r="O164" s="155"/>
      <c r="P164" s="155"/>
      <c r="Q164" s="155"/>
      <c r="R164" s="156"/>
      <c r="S164" s="156"/>
      <c r="T164" s="156"/>
      <c r="U164" s="156"/>
      <c r="V164" s="156"/>
      <c r="W164" s="156"/>
      <c r="X164" s="156"/>
      <c r="Y164" s="156"/>
      <c r="Z164" s="146"/>
      <c r="AA164" s="146"/>
      <c r="AB164" s="146"/>
      <c r="AC164" s="146"/>
      <c r="AD164" s="146"/>
      <c r="AE164" s="146"/>
      <c r="AF164" s="146"/>
      <c r="AG164" s="146" t="s">
        <v>140</v>
      </c>
      <c r="AH164" s="146">
        <v>0</v>
      </c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3" x14ac:dyDescent="0.25">
      <c r="A165" s="153"/>
      <c r="B165" s="154"/>
      <c r="C165" s="186" t="s">
        <v>337</v>
      </c>
      <c r="D165" s="157"/>
      <c r="E165" s="158">
        <v>5.28</v>
      </c>
      <c r="F165" s="156"/>
      <c r="G165" s="156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140</v>
      </c>
      <c r="AH165" s="146">
        <v>0</v>
      </c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3" x14ac:dyDescent="0.25">
      <c r="A166" s="153"/>
      <c r="B166" s="154"/>
      <c r="C166" s="186" t="s">
        <v>338</v>
      </c>
      <c r="D166" s="157"/>
      <c r="E166" s="158">
        <v>7.45</v>
      </c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140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1" x14ac:dyDescent="0.25">
      <c r="A167" s="169">
        <v>49</v>
      </c>
      <c r="B167" s="170" t="s">
        <v>339</v>
      </c>
      <c r="C167" s="185" t="s">
        <v>340</v>
      </c>
      <c r="D167" s="171" t="s">
        <v>134</v>
      </c>
      <c r="E167" s="172">
        <v>20.93</v>
      </c>
      <c r="F167" s="173"/>
      <c r="G167" s="174">
        <f>ROUND(E167*F167,2)</f>
        <v>0</v>
      </c>
      <c r="H167" s="173"/>
      <c r="I167" s="174">
        <f>ROUND(E167*H167,2)</f>
        <v>0</v>
      </c>
      <c r="J167" s="173"/>
      <c r="K167" s="174">
        <f>ROUND(E167*J167,2)</f>
        <v>0</v>
      </c>
      <c r="L167" s="174">
        <v>21</v>
      </c>
      <c r="M167" s="174">
        <f>G167*(1+L167/100)</f>
        <v>0</v>
      </c>
      <c r="N167" s="172">
        <v>0</v>
      </c>
      <c r="O167" s="172">
        <f>ROUND(E167*N167,2)</f>
        <v>0</v>
      </c>
      <c r="P167" s="172">
        <v>0</v>
      </c>
      <c r="Q167" s="172">
        <f>ROUND(E167*P167,2)</f>
        <v>0</v>
      </c>
      <c r="R167" s="174"/>
      <c r="S167" s="174" t="s">
        <v>135</v>
      </c>
      <c r="T167" s="174" t="s">
        <v>135</v>
      </c>
      <c r="U167" s="174">
        <v>0.38500000000000001</v>
      </c>
      <c r="V167" s="174">
        <f>ROUND(E167*U167,2)</f>
        <v>8.06</v>
      </c>
      <c r="W167" s="174"/>
      <c r="X167" s="175" t="s">
        <v>136</v>
      </c>
      <c r="Y167" s="156" t="s">
        <v>137</v>
      </c>
      <c r="Z167" s="146"/>
      <c r="AA167" s="146"/>
      <c r="AB167" s="146"/>
      <c r="AC167" s="146"/>
      <c r="AD167" s="146"/>
      <c r="AE167" s="146"/>
      <c r="AF167" s="146"/>
      <c r="AG167" s="146" t="s">
        <v>138</v>
      </c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2" x14ac:dyDescent="0.25">
      <c r="A168" s="153"/>
      <c r="B168" s="154"/>
      <c r="C168" s="186" t="s">
        <v>341</v>
      </c>
      <c r="D168" s="157"/>
      <c r="E168" s="158">
        <v>20.93</v>
      </c>
      <c r="F168" s="156"/>
      <c r="G168" s="156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140</v>
      </c>
      <c r="AH168" s="146">
        <v>5</v>
      </c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x14ac:dyDescent="0.25">
      <c r="A169" s="162" t="s">
        <v>130</v>
      </c>
      <c r="B169" s="163" t="s">
        <v>69</v>
      </c>
      <c r="C169" s="184" t="s">
        <v>70</v>
      </c>
      <c r="D169" s="164"/>
      <c r="E169" s="165"/>
      <c r="F169" s="166"/>
      <c r="G169" s="166">
        <f>SUMIF(AG170:AG194,"&lt;&gt;NOR",G170:G194)</f>
        <v>0</v>
      </c>
      <c r="H169" s="166"/>
      <c r="I169" s="166">
        <f>SUM(I170:I194)</f>
        <v>0</v>
      </c>
      <c r="J169" s="166"/>
      <c r="K169" s="166">
        <f>SUM(K170:K194)</f>
        <v>0</v>
      </c>
      <c r="L169" s="166"/>
      <c r="M169" s="166">
        <f>SUM(M170:M194)</f>
        <v>0</v>
      </c>
      <c r="N169" s="165"/>
      <c r="O169" s="165">
        <f>SUM(O170:O194)</f>
        <v>244.71999999999997</v>
      </c>
      <c r="P169" s="165"/>
      <c r="Q169" s="165">
        <f>SUM(Q170:Q194)</f>
        <v>0</v>
      </c>
      <c r="R169" s="166"/>
      <c r="S169" s="166"/>
      <c r="T169" s="166"/>
      <c r="U169" s="166"/>
      <c r="V169" s="166">
        <f>SUM(V170:V194)</f>
        <v>271.11</v>
      </c>
      <c r="W169" s="166"/>
      <c r="X169" s="167"/>
      <c r="Y169" s="161"/>
      <c r="AG169" t="s">
        <v>131</v>
      </c>
    </row>
    <row r="170" spans="1:60" outlineLevel="1" x14ac:dyDescent="0.25">
      <c r="A170" s="169">
        <v>50</v>
      </c>
      <c r="B170" s="170" t="s">
        <v>342</v>
      </c>
      <c r="C170" s="185" t="s">
        <v>343</v>
      </c>
      <c r="D170" s="171" t="s">
        <v>134</v>
      </c>
      <c r="E170" s="172">
        <v>10.27</v>
      </c>
      <c r="F170" s="173"/>
      <c r="G170" s="174">
        <f>ROUND(E170*F170,2)</f>
        <v>0</v>
      </c>
      <c r="H170" s="173"/>
      <c r="I170" s="174">
        <f>ROUND(E170*H170,2)</f>
        <v>0</v>
      </c>
      <c r="J170" s="173"/>
      <c r="K170" s="174">
        <f>ROUND(E170*J170,2)</f>
        <v>0</v>
      </c>
      <c r="L170" s="174">
        <v>21</v>
      </c>
      <c r="M170" s="174">
        <f>G170*(1+L170/100)</f>
        <v>0</v>
      </c>
      <c r="N170" s="172">
        <v>0.34499999999999997</v>
      </c>
      <c r="O170" s="172">
        <f>ROUND(E170*N170,2)</f>
        <v>3.54</v>
      </c>
      <c r="P170" s="172">
        <v>0</v>
      </c>
      <c r="Q170" s="172">
        <f>ROUND(E170*P170,2)</f>
        <v>0</v>
      </c>
      <c r="R170" s="174"/>
      <c r="S170" s="174" t="s">
        <v>135</v>
      </c>
      <c r="T170" s="174" t="s">
        <v>135</v>
      </c>
      <c r="U170" s="174">
        <v>2.5999999999999999E-2</v>
      </c>
      <c r="V170" s="174">
        <f>ROUND(E170*U170,2)</f>
        <v>0.27</v>
      </c>
      <c r="W170" s="174"/>
      <c r="X170" s="175" t="s">
        <v>136</v>
      </c>
      <c r="Y170" s="156" t="s">
        <v>137</v>
      </c>
      <c r="Z170" s="146"/>
      <c r="AA170" s="146"/>
      <c r="AB170" s="146"/>
      <c r="AC170" s="146"/>
      <c r="AD170" s="146"/>
      <c r="AE170" s="146"/>
      <c r="AF170" s="146"/>
      <c r="AG170" s="146" t="s">
        <v>138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2" x14ac:dyDescent="0.25">
      <c r="A171" s="153"/>
      <c r="B171" s="154"/>
      <c r="C171" s="186" t="s">
        <v>273</v>
      </c>
      <c r="D171" s="157"/>
      <c r="E171" s="158">
        <v>10.27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140</v>
      </c>
      <c r="AH171" s="146">
        <v>5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1" x14ac:dyDescent="0.25">
      <c r="A172" s="169">
        <v>51</v>
      </c>
      <c r="B172" s="170" t="s">
        <v>344</v>
      </c>
      <c r="C172" s="185" t="s">
        <v>345</v>
      </c>
      <c r="D172" s="171" t="s">
        <v>134</v>
      </c>
      <c r="E172" s="172">
        <v>344.6653</v>
      </c>
      <c r="F172" s="173"/>
      <c r="G172" s="174">
        <f>ROUND(E172*F172,2)</f>
        <v>0</v>
      </c>
      <c r="H172" s="173"/>
      <c r="I172" s="174">
        <f>ROUND(E172*H172,2)</f>
        <v>0</v>
      </c>
      <c r="J172" s="173"/>
      <c r="K172" s="174">
        <f>ROUND(E172*J172,2)</f>
        <v>0</v>
      </c>
      <c r="L172" s="174">
        <v>21</v>
      </c>
      <c r="M172" s="174">
        <f>G172*(1+L172/100)</f>
        <v>0</v>
      </c>
      <c r="N172" s="172">
        <v>0.441</v>
      </c>
      <c r="O172" s="172">
        <f>ROUND(E172*N172,2)</f>
        <v>152</v>
      </c>
      <c r="P172" s="172">
        <v>0</v>
      </c>
      <c r="Q172" s="172">
        <f>ROUND(E172*P172,2)</f>
        <v>0</v>
      </c>
      <c r="R172" s="174"/>
      <c r="S172" s="174" t="s">
        <v>135</v>
      </c>
      <c r="T172" s="174" t="s">
        <v>135</v>
      </c>
      <c r="U172" s="174">
        <v>2.9000000000000001E-2</v>
      </c>
      <c r="V172" s="174">
        <f>ROUND(E172*U172,2)</f>
        <v>10</v>
      </c>
      <c r="W172" s="174"/>
      <c r="X172" s="175" t="s">
        <v>136</v>
      </c>
      <c r="Y172" s="156" t="s">
        <v>137</v>
      </c>
      <c r="Z172" s="146"/>
      <c r="AA172" s="146"/>
      <c r="AB172" s="146"/>
      <c r="AC172" s="146"/>
      <c r="AD172" s="146"/>
      <c r="AE172" s="146"/>
      <c r="AF172" s="146"/>
      <c r="AG172" s="146" t="s">
        <v>138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2" x14ac:dyDescent="0.25">
      <c r="A173" s="153"/>
      <c r="B173" s="154"/>
      <c r="C173" s="186" t="s">
        <v>271</v>
      </c>
      <c r="D173" s="157"/>
      <c r="E173" s="158">
        <v>187.5523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140</v>
      </c>
      <c r="AH173" s="146">
        <v>5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3" x14ac:dyDescent="0.25">
      <c r="A174" s="153"/>
      <c r="B174" s="154"/>
      <c r="C174" s="186" t="s">
        <v>272</v>
      </c>
      <c r="D174" s="157"/>
      <c r="E174" s="158">
        <v>157.113</v>
      </c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140</v>
      </c>
      <c r="AH174" s="146">
        <v>5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1" x14ac:dyDescent="0.25">
      <c r="A175" s="169">
        <v>52</v>
      </c>
      <c r="B175" s="170" t="s">
        <v>346</v>
      </c>
      <c r="C175" s="185" t="s">
        <v>347</v>
      </c>
      <c r="D175" s="171" t="s">
        <v>134</v>
      </c>
      <c r="E175" s="172">
        <v>187.5523</v>
      </c>
      <c r="F175" s="173"/>
      <c r="G175" s="174">
        <f>ROUND(E175*F175,2)</f>
        <v>0</v>
      </c>
      <c r="H175" s="173"/>
      <c r="I175" s="174">
        <f>ROUND(E175*H175,2)</f>
        <v>0</v>
      </c>
      <c r="J175" s="173"/>
      <c r="K175" s="174">
        <f>ROUND(E175*J175,2)</f>
        <v>0</v>
      </c>
      <c r="L175" s="174">
        <v>21</v>
      </c>
      <c r="M175" s="174">
        <f>G175*(1+L175/100)</f>
        <v>0</v>
      </c>
      <c r="N175" s="172">
        <v>7.3899999999999993E-2</v>
      </c>
      <c r="O175" s="172">
        <f>ROUND(E175*N175,2)</f>
        <v>13.86</v>
      </c>
      <c r="P175" s="172">
        <v>0</v>
      </c>
      <c r="Q175" s="172">
        <f>ROUND(E175*P175,2)</f>
        <v>0</v>
      </c>
      <c r="R175" s="174"/>
      <c r="S175" s="174" t="s">
        <v>135</v>
      </c>
      <c r="T175" s="174" t="s">
        <v>135</v>
      </c>
      <c r="U175" s="174">
        <v>0.45200000000000001</v>
      </c>
      <c r="V175" s="174">
        <f>ROUND(E175*U175,2)</f>
        <v>84.77</v>
      </c>
      <c r="W175" s="174"/>
      <c r="X175" s="175" t="s">
        <v>136</v>
      </c>
      <c r="Y175" s="156" t="s">
        <v>137</v>
      </c>
      <c r="Z175" s="146"/>
      <c r="AA175" s="146"/>
      <c r="AB175" s="146"/>
      <c r="AC175" s="146"/>
      <c r="AD175" s="146"/>
      <c r="AE175" s="146"/>
      <c r="AF175" s="146"/>
      <c r="AG175" s="146" t="s">
        <v>138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2" x14ac:dyDescent="0.25">
      <c r="A176" s="153"/>
      <c r="B176" s="154"/>
      <c r="C176" s="186" t="s">
        <v>143</v>
      </c>
      <c r="D176" s="157"/>
      <c r="E176" s="158">
        <v>27.56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140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3" x14ac:dyDescent="0.25">
      <c r="A177" s="153"/>
      <c r="B177" s="154"/>
      <c r="C177" s="186" t="s">
        <v>146</v>
      </c>
      <c r="D177" s="157"/>
      <c r="E177" s="158">
        <v>42.62</v>
      </c>
      <c r="F177" s="156"/>
      <c r="G177" s="156"/>
      <c r="H177" s="156"/>
      <c r="I177" s="156"/>
      <c r="J177" s="156"/>
      <c r="K177" s="156"/>
      <c r="L177" s="156"/>
      <c r="M177" s="156"/>
      <c r="N177" s="155"/>
      <c r="O177" s="155"/>
      <c r="P177" s="155"/>
      <c r="Q177" s="155"/>
      <c r="R177" s="156"/>
      <c r="S177" s="156"/>
      <c r="T177" s="156"/>
      <c r="U177" s="156"/>
      <c r="V177" s="156"/>
      <c r="W177" s="156"/>
      <c r="X177" s="156"/>
      <c r="Y177" s="156"/>
      <c r="Z177" s="146"/>
      <c r="AA177" s="146"/>
      <c r="AB177" s="146"/>
      <c r="AC177" s="146"/>
      <c r="AD177" s="146"/>
      <c r="AE177" s="146"/>
      <c r="AF177" s="146"/>
      <c r="AG177" s="146" t="s">
        <v>140</v>
      </c>
      <c r="AH177" s="146">
        <v>0</v>
      </c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3" x14ac:dyDescent="0.25">
      <c r="A178" s="153"/>
      <c r="B178" s="154"/>
      <c r="C178" s="186" t="s">
        <v>147</v>
      </c>
      <c r="D178" s="157"/>
      <c r="E178" s="158">
        <v>117.3723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140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1" x14ac:dyDescent="0.25">
      <c r="A179" s="169">
        <v>53</v>
      </c>
      <c r="B179" s="170" t="s">
        <v>348</v>
      </c>
      <c r="C179" s="185" t="s">
        <v>349</v>
      </c>
      <c r="D179" s="171" t="s">
        <v>134</v>
      </c>
      <c r="E179" s="172">
        <v>157.113</v>
      </c>
      <c r="F179" s="173"/>
      <c r="G179" s="174">
        <f>ROUND(E179*F179,2)</f>
        <v>0</v>
      </c>
      <c r="H179" s="173"/>
      <c r="I179" s="174">
        <f>ROUND(E179*H179,2)</f>
        <v>0</v>
      </c>
      <c r="J179" s="173"/>
      <c r="K179" s="174">
        <f>ROUND(E179*J179,2)</f>
        <v>0</v>
      </c>
      <c r="L179" s="174">
        <v>21</v>
      </c>
      <c r="M179" s="174">
        <f>G179*(1+L179/100)</f>
        <v>0</v>
      </c>
      <c r="N179" s="172">
        <v>7.3899999999999993E-2</v>
      </c>
      <c r="O179" s="172">
        <f>ROUND(E179*N179,2)</f>
        <v>11.61</v>
      </c>
      <c r="P179" s="172">
        <v>0</v>
      </c>
      <c r="Q179" s="172">
        <f>ROUND(E179*P179,2)</f>
        <v>0</v>
      </c>
      <c r="R179" s="174"/>
      <c r="S179" s="174" t="s">
        <v>135</v>
      </c>
      <c r="T179" s="174" t="s">
        <v>135</v>
      </c>
      <c r="U179" s="174">
        <v>0.47799999999999998</v>
      </c>
      <c r="V179" s="174">
        <f>ROUND(E179*U179,2)</f>
        <v>75.099999999999994</v>
      </c>
      <c r="W179" s="174"/>
      <c r="X179" s="175" t="s">
        <v>136</v>
      </c>
      <c r="Y179" s="156" t="s">
        <v>137</v>
      </c>
      <c r="Z179" s="146"/>
      <c r="AA179" s="146"/>
      <c r="AB179" s="146"/>
      <c r="AC179" s="146"/>
      <c r="AD179" s="146"/>
      <c r="AE179" s="146"/>
      <c r="AF179" s="146"/>
      <c r="AG179" s="146" t="s">
        <v>138</v>
      </c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2" x14ac:dyDescent="0.25">
      <c r="A180" s="153"/>
      <c r="B180" s="154"/>
      <c r="C180" s="186" t="s">
        <v>144</v>
      </c>
      <c r="D180" s="157"/>
      <c r="E180" s="158">
        <v>112.563</v>
      </c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140</v>
      </c>
      <c r="AH180" s="146">
        <v>0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3" x14ac:dyDescent="0.25">
      <c r="A181" s="153"/>
      <c r="B181" s="154"/>
      <c r="C181" s="186" t="s">
        <v>145</v>
      </c>
      <c r="D181" s="157"/>
      <c r="E181" s="158">
        <v>44.55</v>
      </c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140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1" x14ac:dyDescent="0.25">
      <c r="A182" s="169">
        <v>54</v>
      </c>
      <c r="B182" s="170" t="s">
        <v>350</v>
      </c>
      <c r="C182" s="185" t="s">
        <v>351</v>
      </c>
      <c r="D182" s="171" t="s">
        <v>158</v>
      </c>
      <c r="E182" s="172">
        <v>123.2</v>
      </c>
      <c r="F182" s="173"/>
      <c r="G182" s="174">
        <f>ROUND(E182*F182,2)</f>
        <v>0</v>
      </c>
      <c r="H182" s="173"/>
      <c r="I182" s="174">
        <f>ROUND(E182*H182,2)</f>
        <v>0</v>
      </c>
      <c r="J182" s="173"/>
      <c r="K182" s="174">
        <f>ROUND(E182*J182,2)</f>
        <v>0</v>
      </c>
      <c r="L182" s="174">
        <v>21</v>
      </c>
      <c r="M182" s="174">
        <f>G182*(1+L182/100)</f>
        <v>0</v>
      </c>
      <c r="N182" s="172">
        <v>3.3E-4</v>
      </c>
      <c r="O182" s="172">
        <f>ROUND(E182*N182,2)</f>
        <v>0.04</v>
      </c>
      <c r="P182" s="172">
        <v>0</v>
      </c>
      <c r="Q182" s="172">
        <f>ROUND(E182*P182,2)</f>
        <v>0</v>
      </c>
      <c r="R182" s="174"/>
      <c r="S182" s="174" t="s">
        <v>135</v>
      </c>
      <c r="T182" s="174" t="s">
        <v>135</v>
      </c>
      <c r="U182" s="174">
        <v>0.41</v>
      </c>
      <c r="V182" s="174">
        <f>ROUND(E182*U182,2)</f>
        <v>50.51</v>
      </c>
      <c r="W182" s="174"/>
      <c r="X182" s="175" t="s">
        <v>136</v>
      </c>
      <c r="Y182" s="156" t="s">
        <v>137</v>
      </c>
      <c r="Z182" s="146"/>
      <c r="AA182" s="146"/>
      <c r="AB182" s="146"/>
      <c r="AC182" s="146"/>
      <c r="AD182" s="146"/>
      <c r="AE182" s="146"/>
      <c r="AF182" s="146"/>
      <c r="AG182" s="146" t="s">
        <v>138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2" x14ac:dyDescent="0.25">
      <c r="A183" s="153"/>
      <c r="B183" s="154"/>
      <c r="C183" s="186" t="s">
        <v>352</v>
      </c>
      <c r="D183" s="157"/>
      <c r="E183" s="158">
        <v>31.6</v>
      </c>
      <c r="F183" s="156"/>
      <c r="G183" s="156"/>
      <c r="H183" s="156"/>
      <c r="I183" s="156"/>
      <c r="J183" s="156"/>
      <c r="K183" s="156"/>
      <c r="L183" s="156"/>
      <c r="M183" s="156"/>
      <c r="N183" s="155"/>
      <c r="O183" s="155"/>
      <c r="P183" s="155"/>
      <c r="Q183" s="155"/>
      <c r="R183" s="156"/>
      <c r="S183" s="156"/>
      <c r="T183" s="156"/>
      <c r="U183" s="156"/>
      <c r="V183" s="156"/>
      <c r="W183" s="156"/>
      <c r="X183" s="156"/>
      <c r="Y183" s="156"/>
      <c r="Z183" s="146"/>
      <c r="AA183" s="146"/>
      <c r="AB183" s="146"/>
      <c r="AC183" s="146"/>
      <c r="AD183" s="146"/>
      <c r="AE183" s="146"/>
      <c r="AF183" s="146"/>
      <c r="AG183" s="146" t="s">
        <v>140</v>
      </c>
      <c r="AH183" s="146">
        <v>0</v>
      </c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3" x14ac:dyDescent="0.25">
      <c r="A184" s="153"/>
      <c r="B184" s="154"/>
      <c r="C184" s="186" t="s">
        <v>353</v>
      </c>
      <c r="D184" s="157"/>
      <c r="E184" s="158">
        <v>46.6</v>
      </c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140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5">
      <c r="A185" s="153"/>
      <c r="B185" s="154"/>
      <c r="C185" s="186" t="s">
        <v>354</v>
      </c>
      <c r="D185" s="157"/>
      <c r="E185" s="158">
        <v>45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140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1" x14ac:dyDescent="0.25">
      <c r="A186" s="169">
        <v>55</v>
      </c>
      <c r="B186" s="170" t="s">
        <v>355</v>
      </c>
      <c r="C186" s="185" t="s">
        <v>356</v>
      </c>
      <c r="D186" s="171" t="s">
        <v>158</v>
      </c>
      <c r="E186" s="172">
        <v>108.4</v>
      </c>
      <c r="F186" s="173"/>
      <c r="G186" s="174">
        <f>ROUND(E186*F186,2)</f>
        <v>0</v>
      </c>
      <c r="H186" s="173"/>
      <c r="I186" s="174">
        <f>ROUND(E186*H186,2)</f>
        <v>0</v>
      </c>
      <c r="J186" s="173"/>
      <c r="K186" s="174">
        <f>ROUND(E186*J186,2)</f>
        <v>0</v>
      </c>
      <c r="L186" s="174">
        <v>21</v>
      </c>
      <c r="M186" s="174">
        <f>G186*(1+L186/100)</f>
        <v>0</v>
      </c>
      <c r="N186" s="172">
        <v>3.6000000000000002E-4</v>
      </c>
      <c r="O186" s="172">
        <f>ROUND(E186*N186,2)</f>
        <v>0.04</v>
      </c>
      <c r="P186" s="172">
        <v>0</v>
      </c>
      <c r="Q186" s="172">
        <f>ROUND(E186*P186,2)</f>
        <v>0</v>
      </c>
      <c r="R186" s="174"/>
      <c r="S186" s="174" t="s">
        <v>135</v>
      </c>
      <c r="T186" s="174" t="s">
        <v>135</v>
      </c>
      <c r="U186" s="174">
        <v>0.43</v>
      </c>
      <c r="V186" s="174">
        <f>ROUND(E186*U186,2)</f>
        <v>46.61</v>
      </c>
      <c r="W186" s="174"/>
      <c r="X186" s="175" t="s">
        <v>136</v>
      </c>
      <c r="Y186" s="156" t="s">
        <v>137</v>
      </c>
      <c r="Z186" s="146"/>
      <c r="AA186" s="146"/>
      <c r="AB186" s="146"/>
      <c r="AC186" s="146"/>
      <c r="AD186" s="146"/>
      <c r="AE186" s="146"/>
      <c r="AF186" s="146"/>
      <c r="AG186" s="146" t="s">
        <v>138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2" x14ac:dyDescent="0.25">
      <c r="A187" s="153"/>
      <c r="B187" s="154"/>
      <c r="C187" s="186" t="s">
        <v>357</v>
      </c>
      <c r="D187" s="157"/>
      <c r="E187" s="158">
        <v>74.8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140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3" x14ac:dyDescent="0.25">
      <c r="A188" s="153"/>
      <c r="B188" s="154"/>
      <c r="C188" s="186" t="s">
        <v>358</v>
      </c>
      <c r="D188" s="157"/>
      <c r="E188" s="158">
        <v>33.6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140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ht="20.399999999999999" outlineLevel="1" x14ac:dyDescent="0.25">
      <c r="A189" s="169">
        <v>56</v>
      </c>
      <c r="B189" s="170" t="s">
        <v>359</v>
      </c>
      <c r="C189" s="185" t="s">
        <v>360</v>
      </c>
      <c r="D189" s="171" t="s">
        <v>134</v>
      </c>
      <c r="E189" s="172">
        <v>10.27</v>
      </c>
      <c r="F189" s="173"/>
      <c r="G189" s="174">
        <f>ROUND(E189*F189,2)</f>
        <v>0</v>
      </c>
      <c r="H189" s="173"/>
      <c r="I189" s="174">
        <f>ROUND(E189*H189,2)</f>
        <v>0</v>
      </c>
      <c r="J189" s="173"/>
      <c r="K189" s="174">
        <f>ROUND(E189*J189,2)</f>
        <v>0</v>
      </c>
      <c r="L189" s="174">
        <v>21</v>
      </c>
      <c r="M189" s="174">
        <f>G189*(1+L189/100)</f>
        <v>0</v>
      </c>
      <c r="N189" s="172">
        <v>0.18310000000000001</v>
      </c>
      <c r="O189" s="172">
        <f>ROUND(E189*N189,2)</f>
        <v>1.88</v>
      </c>
      <c r="P189" s="172">
        <v>0</v>
      </c>
      <c r="Q189" s="172">
        <f>ROUND(E189*P189,2)</f>
        <v>0</v>
      </c>
      <c r="R189" s="174"/>
      <c r="S189" s="174" t="s">
        <v>135</v>
      </c>
      <c r="T189" s="174" t="s">
        <v>135</v>
      </c>
      <c r="U189" s="174">
        <v>0.375</v>
      </c>
      <c r="V189" s="174">
        <f>ROUND(E189*U189,2)</f>
        <v>3.85</v>
      </c>
      <c r="W189" s="174"/>
      <c r="X189" s="175" t="s">
        <v>136</v>
      </c>
      <c r="Y189" s="156" t="s">
        <v>137</v>
      </c>
      <c r="Z189" s="146"/>
      <c r="AA189" s="146"/>
      <c r="AB189" s="146"/>
      <c r="AC189" s="146"/>
      <c r="AD189" s="146"/>
      <c r="AE189" s="146"/>
      <c r="AF189" s="146"/>
      <c r="AG189" s="146" t="s">
        <v>138</v>
      </c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2" x14ac:dyDescent="0.25">
      <c r="A190" s="153"/>
      <c r="B190" s="154"/>
      <c r="C190" s="186" t="s">
        <v>361</v>
      </c>
      <c r="D190" s="157"/>
      <c r="E190" s="158">
        <v>10.27</v>
      </c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140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1" x14ac:dyDescent="0.25">
      <c r="A191" s="169">
        <v>57</v>
      </c>
      <c r="B191" s="170" t="s">
        <v>362</v>
      </c>
      <c r="C191" s="185" t="s">
        <v>363</v>
      </c>
      <c r="D191" s="171" t="s">
        <v>134</v>
      </c>
      <c r="E191" s="172">
        <v>225.06276</v>
      </c>
      <c r="F191" s="173"/>
      <c r="G191" s="174">
        <f>ROUND(E191*F191,2)</f>
        <v>0</v>
      </c>
      <c r="H191" s="173"/>
      <c r="I191" s="174">
        <f>ROUND(E191*H191,2)</f>
        <v>0</v>
      </c>
      <c r="J191" s="173"/>
      <c r="K191" s="174">
        <f>ROUND(E191*J191,2)</f>
        <v>0</v>
      </c>
      <c r="L191" s="174">
        <v>21</v>
      </c>
      <c r="M191" s="174">
        <f>G191*(1+L191/100)</f>
        <v>0</v>
      </c>
      <c r="N191" s="172">
        <v>0.12959999999999999</v>
      </c>
      <c r="O191" s="172">
        <f>ROUND(E191*N191,2)</f>
        <v>29.17</v>
      </c>
      <c r="P191" s="172">
        <v>0</v>
      </c>
      <c r="Q191" s="172">
        <f>ROUND(E191*P191,2)</f>
        <v>0</v>
      </c>
      <c r="R191" s="174" t="s">
        <v>245</v>
      </c>
      <c r="S191" s="174" t="s">
        <v>135</v>
      </c>
      <c r="T191" s="174" t="s">
        <v>135</v>
      </c>
      <c r="U191" s="174">
        <v>0</v>
      </c>
      <c r="V191" s="174">
        <f>ROUND(E191*U191,2)</f>
        <v>0</v>
      </c>
      <c r="W191" s="174"/>
      <c r="X191" s="175" t="s">
        <v>246</v>
      </c>
      <c r="Y191" s="156" t="s">
        <v>137</v>
      </c>
      <c r="Z191" s="146"/>
      <c r="AA191" s="146"/>
      <c r="AB191" s="146"/>
      <c r="AC191" s="146"/>
      <c r="AD191" s="146"/>
      <c r="AE191" s="146"/>
      <c r="AF191" s="146"/>
      <c r="AG191" s="146" t="s">
        <v>247</v>
      </c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2" x14ac:dyDescent="0.25">
      <c r="A192" s="153"/>
      <c r="B192" s="154"/>
      <c r="C192" s="186" t="s">
        <v>364</v>
      </c>
      <c r="D192" s="157"/>
      <c r="E192" s="158">
        <v>225.06276</v>
      </c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140</v>
      </c>
      <c r="AH192" s="146">
        <v>5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1" x14ac:dyDescent="0.25">
      <c r="A193" s="169">
        <v>58</v>
      </c>
      <c r="B193" s="170" t="s">
        <v>365</v>
      </c>
      <c r="C193" s="185" t="s">
        <v>366</v>
      </c>
      <c r="D193" s="171" t="s">
        <v>134</v>
      </c>
      <c r="E193" s="172">
        <v>188.53559999999999</v>
      </c>
      <c r="F193" s="173"/>
      <c r="G193" s="174">
        <f>ROUND(E193*F193,2)</f>
        <v>0</v>
      </c>
      <c r="H193" s="173"/>
      <c r="I193" s="174">
        <f>ROUND(E193*H193,2)</f>
        <v>0</v>
      </c>
      <c r="J193" s="173"/>
      <c r="K193" s="174">
        <f>ROUND(E193*J193,2)</f>
        <v>0</v>
      </c>
      <c r="L193" s="174">
        <v>21</v>
      </c>
      <c r="M193" s="174">
        <f>G193*(1+L193/100)</f>
        <v>0</v>
      </c>
      <c r="N193" s="172">
        <v>0.17280000000000001</v>
      </c>
      <c r="O193" s="172">
        <f>ROUND(E193*N193,2)</f>
        <v>32.58</v>
      </c>
      <c r="P193" s="172">
        <v>0</v>
      </c>
      <c r="Q193" s="172">
        <f>ROUND(E193*P193,2)</f>
        <v>0</v>
      </c>
      <c r="R193" s="174" t="s">
        <v>245</v>
      </c>
      <c r="S193" s="174" t="s">
        <v>135</v>
      </c>
      <c r="T193" s="174" t="s">
        <v>135</v>
      </c>
      <c r="U193" s="174">
        <v>0</v>
      </c>
      <c r="V193" s="174">
        <f>ROUND(E193*U193,2)</f>
        <v>0</v>
      </c>
      <c r="W193" s="174"/>
      <c r="X193" s="175" t="s">
        <v>246</v>
      </c>
      <c r="Y193" s="156" t="s">
        <v>137</v>
      </c>
      <c r="Z193" s="146"/>
      <c r="AA193" s="146"/>
      <c r="AB193" s="146"/>
      <c r="AC193" s="146"/>
      <c r="AD193" s="146"/>
      <c r="AE193" s="146"/>
      <c r="AF193" s="146"/>
      <c r="AG193" s="146" t="s">
        <v>247</v>
      </c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2" x14ac:dyDescent="0.25">
      <c r="A194" s="153"/>
      <c r="B194" s="154"/>
      <c r="C194" s="186" t="s">
        <v>367</v>
      </c>
      <c r="D194" s="157"/>
      <c r="E194" s="158">
        <v>188.53559999999999</v>
      </c>
      <c r="F194" s="156"/>
      <c r="G194" s="156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140</v>
      </c>
      <c r="AH194" s="146">
        <v>5</v>
      </c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x14ac:dyDescent="0.25">
      <c r="A195" s="162" t="s">
        <v>130</v>
      </c>
      <c r="B195" s="163" t="s">
        <v>71</v>
      </c>
      <c r="C195" s="184" t="s">
        <v>72</v>
      </c>
      <c r="D195" s="164"/>
      <c r="E195" s="165"/>
      <c r="F195" s="166"/>
      <c r="G195" s="166">
        <f>SUMIF(AG196:AG200,"&lt;&gt;NOR",G196:G200)</f>
        <v>0</v>
      </c>
      <c r="H195" s="166"/>
      <c r="I195" s="166">
        <f>SUM(I196:I200)</f>
        <v>0</v>
      </c>
      <c r="J195" s="166"/>
      <c r="K195" s="166">
        <f>SUM(K196:K200)</f>
        <v>0</v>
      </c>
      <c r="L195" s="166"/>
      <c r="M195" s="166">
        <f>SUM(M196:M200)</f>
        <v>0</v>
      </c>
      <c r="N195" s="165"/>
      <c r="O195" s="165">
        <f>SUM(O196:O200)</f>
        <v>2.15</v>
      </c>
      <c r="P195" s="165"/>
      <c r="Q195" s="165">
        <f>SUM(Q196:Q200)</f>
        <v>0</v>
      </c>
      <c r="R195" s="166"/>
      <c r="S195" s="166"/>
      <c r="T195" s="166"/>
      <c r="U195" s="166"/>
      <c r="V195" s="166">
        <f>SUM(V196:V200)</f>
        <v>34.779999999999994</v>
      </c>
      <c r="W195" s="166"/>
      <c r="X195" s="167"/>
      <c r="Y195" s="161"/>
      <c r="AG195" t="s">
        <v>131</v>
      </c>
    </row>
    <row r="196" spans="1:60" outlineLevel="1" x14ac:dyDescent="0.25">
      <c r="A196" s="169">
        <v>59</v>
      </c>
      <c r="B196" s="170" t="s">
        <v>368</v>
      </c>
      <c r="C196" s="185" t="s">
        <v>369</v>
      </c>
      <c r="D196" s="171" t="s">
        <v>134</v>
      </c>
      <c r="E196" s="172">
        <v>12.564</v>
      </c>
      <c r="F196" s="173"/>
      <c r="G196" s="174">
        <f>ROUND(E196*F196,2)</f>
        <v>0</v>
      </c>
      <c r="H196" s="173"/>
      <c r="I196" s="174">
        <f>ROUND(E196*H196,2)</f>
        <v>0</v>
      </c>
      <c r="J196" s="173"/>
      <c r="K196" s="174">
        <f>ROUND(E196*J196,2)</f>
        <v>0</v>
      </c>
      <c r="L196" s="174">
        <v>21</v>
      </c>
      <c r="M196" s="174">
        <f>G196*(1+L196/100)</f>
        <v>0</v>
      </c>
      <c r="N196" s="172">
        <v>4.0000000000000003E-5</v>
      </c>
      <c r="O196" s="172">
        <f>ROUND(E196*N196,2)</f>
        <v>0</v>
      </c>
      <c r="P196" s="172">
        <v>0</v>
      </c>
      <c r="Q196" s="172">
        <f>ROUND(E196*P196,2)</f>
        <v>0</v>
      </c>
      <c r="R196" s="174"/>
      <c r="S196" s="174" t="s">
        <v>135</v>
      </c>
      <c r="T196" s="174" t="s">
        <v>135</v>
      </c>
      <c r="U196" s="174">
        <v>7.8E-2</v>
      </c>
      <c r="V196" s="174">
        <f>ROUND(E196*U196,2)</f>
        <v>0.98</v>
      </c>
      <c r="W196" s="174"/>
      <c r="X196" s="175" t="s">
        <v>136</v>
      </c>
      <c r="Y196" s="156" t="s">
        <v>137</v>
      </c>
      <c r="Z196" s="146"/>
      <c r="AA196" s="146"/>
      <c r="AB196" s="146"/>
      <c r="AC196" s="146"/>
      <c r="AD196" s="146"/>
      <c r="AE196" s="146"/>
      <c r="AF196" s="146"/>
      <c r="AG196" s="146" t="s">
        <v>138</v>
      </c>
      <c r="AH196" s="146"/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2" x14ac:dyDescent="0.25">
      <c r="A197" s="153"/>
      <c r="B197" s="154"/>
      <c r="C197" s="186" t="s">
        <v>370</v>
      </c>
      <c r="D197" s="157"/>
      <c r="E197" s="158">
        <v>2.964</v>
      </c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140</v>
      </c>
      <c r="AH197" s="146">
        <v>0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3" x14ac:dyDescent="0.25">
      <c r="A198" s="153"/>
      <c r="B198" s="154"/>
      <c r="C198" s="186" t="s">
        <v>371</v>
      </c>
      <c r="D198" s="157"/>
      <c r="E198" s="158">
        <v>9.6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140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ht="20.399999999999999" outlineLevel="1" x14ac:dyDescent="0.25">
      <c r="A199" s="169">
        <v>60</v>
      </c>
      <c r="B199" s="170" t="s">
        <v>372</v>
      </c>
      <c r="C199" s="185" t="s">
        <v>373</v>
      </c>
      <c r="D199" s="171" t="s">
        <v>134</v>
      </c>
      <c r="E199" s="172">
        <v>68.260000000000005</v>
      </c>
      <c r="F199" s="173"/>
      <c r="G199" s="174">
        <f>ROUND(E199*F199,2)</f>
        <v>0</v>
      </c>
      <c r="H199" s="173"/>
      <c r="I199" s="174">
        <f>ROUND(E199*H199,2)</f>
        <v>0</v>
      </c>
      <c r="J199" s="173"/>
      <c r="K199" s="174">
        <f>ROUND(E199*J199,2)</f>
        <v>0</v>
      </c>
      <c r="L199" s="174">
        <v>21</v>
      </c>
      <c r="M199" s="174">
        <f>G199*(1+L199/100)</f>
        <v>0</v>
      </c>
      <c r="N199" s="172">
        <v>3.15E-2</v>
      </c>
      <c r="O199" s="172">
        <f>ROUND(E199*N199,2)</f>
        <v>2.15</v>
      </c>
      <c r="P199" s="172">
        <v>0</v>
      </c>
      <c r="Q199" s="172">
        <f>ROUND(E199*P199,2)</f>
        <v>0</v>
      </c>
      <c r="R199" s="174"/>
      <c r="S199" s="174" t="s">
        <v>135</v>
      </c>
      <c r="T199" s="174" t="s">
        <v>135</v>
      </c>
      <c r="U199" s="174">
        <v>0.49512</v>
      </c>
      <c r="V199" s="174">
        <f>ROUND(E199*U199,2)</f>
        <v>33.799999999999997</v>
      </c>
      <c r="W199" s="174"/>
      <c r="X199" s="175" t="s">
        <v>136</v>
      </c>
      <c r="Y199" s="156" t="s">
        <v>137</v>
      </c>
      <c r="Z199" s="146"/>
      <c r="AA199" s="146"/>
      <c r="AB199" s="146"/>
      <c r="AC199" s="146"/>
      <c r="AD199" s="146"/>
      <c r="AE199" s="146"/>
      <c r="AF199" s="146"/>
      <c r="AG199" s="146" t="s">
        <v>138</v>
      </c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2" x14ac:dyDescent="0.25">
      <c r="A200" s="153"/>
      <c r="B200" s="154"/>
      <c r="C200" s="186" t="s">
        <v>374</v>
      </c>
      <c r="D200" s="157"/>
      <c r="E200" s="158">
        <v>68.260000000000005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140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x14ac:dyDescent="0.25">
      <c r="A201" s="162" t="s">
        <v>130</v>
      </c>
      <c r="B201" s="163" t="s">
        <v>73</v>
      </c>
      <c r="C201" s="184" t="s">
        <v>74</v>
      </c>
      <c r="D201" s="164"/>
      <c r="E201" s="165"/>
      <c r="F201" s="166"/>
      <c r="G201" s="166">
        <f>SUMIF(AG202:AG215,"&lt;&gt;NOR",G202:G215)</f>
        <v>0</v>
      </c>
      <c r="H201" s="166"/>
      <c r="I201" s="166">
        <f>SUM(I202:I215)</f>
        <v>0</v>
      </c>
      <c r="J201" s="166"/>
      <c r="K201" s="166">
        <f>SUM(K202:K215)</f>
        <v>0</v>
      </c>
      <c r="L201" s="166"/>
      <c r="M201" s="166">
        <f>SUM(M202:M215)</f>
        <v>0</v>
      </c>
      <c r="N201" s="165"/>
      <c r="O201" s="165">
        <f>SUM(O202:O215)</f>
        <v>12.17</v>
      </c>
      <c r="P201" s="165"/>
      <c r="Q201" s="165">
        <f>SUM(Q202:Q215)</f>
        <v>0</v>
      </c>
      <c r="R201" s="166"/>
      <c r="S201" s="166"/>
      <c r="T201" s="166"/>
      <c r="U201" s="166"/>
      <c r="V201" s="166">
        <f>SUM(V202:V215)</f>
        <v>246.3</v>
      </c>
      <c r="W201" s="166"/>
      <c r="X201" s="167"/>
      <c r="Y201" s="161"/>
      <c r="AG201" t="s">
        <v>131</v>
      </c>
    </row>
    <row r="202" spans="1:60" outlineLevel="1" x14ac:dyDescent="0.25">
      <c r="A202" s="169">
        <v>61</v>
      </c>
      <c r="B202" s="170" t="s">
        <v>375</v>
      </c>
      <c r="C202" s="185" t="s">
        <v>376</v>
      </c>
      <c r="D202" s="171" t="s">
        <v>134</v>
      </c>
      <c r="E202" s="172">
        <v>264.53359999999998</v>
      </c>
      <c r="F202" s="173"/>
      <c r="G202" s="174">
        <f>ROUND(E202*F202,2)</f>
        <v>0</v>
      </c>
      <c r="H202" s="173"/>
      <c r="I202" s="174">
        <f>ROUND(E202*H202,2)</f>
        <v>0</v>
      </c>
      <c r="J202" s="173"/>
      <c r="K202" s="174">
        <f>ROUND(E202*J202,2)</f>
        <v>0</v>
      </c>
      <c r="L202" s="174">
        <v>21</v>
      </c>
      <c r="M202" s="174">
        <f>G202*(1+L202/100)</f>
        <v>0</v>
      </c>
      <c r="N202" s="172">
        <v>5.0000000000000002E-5</v>
      </c>
      <c r="O202" s="172">
        <f>ROUND(E202*N202,2)</f>
        <v>0.01</v>
      </c>
      <c r="P202" s="172">
        <v>0</v>
      </c>
      <c r="Q202" s="172">
        <f>ROUND(E202*P202,2)</f>
        <v>0</v>
      </c>
      <c r="R202" s="174"/>
      <c r="S202" s="174" t="s">
        <v>135</v>
      </c>
      <c r="T202" s="174" t="s">
        <v>135</v>
      </c>
      <c r="U202" s="174">
        <v>7.0000000000000007E-2</v>
      </c>
      <c r="V202" s="174">
        <f>ROUND(E202*U202,2)</f>
        <v>18.52</v>
      </c>
      <c r="W202" s="174"/>
      <c r="X202" s="175" t="s">
        <v>136</v>
      </c>
      <c r="Y202" s="156" t="s">
        <v>137</v>
      </c>
      <c r="Z202" s="146"/>
      <c r="AA202" s="146"/>
      <c r="AB202" s="146"/>
      <c r="AC202" s="146"/>
      <c r="AD202" s="146"/>
      <c r="AE202" s="146"/>
      <c r="AF202" s="146"/>
      <c r="AG202" s="146" t="s">
        <v>138</v>
      </c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2" x14ac:dyDescent="0.25">
      <c r="A203" s="153"/>
      <c r="B203" s="154"/>
      <c r="C203" s="186" t="s">
        <v>377</v>
      </c>
      <c r="D203" s="157"/>
      <c r="E203" s="158">
        <v>264.53359999999998</v>
      </c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140</v>
      </c>
      <c r="AH203" s="146">
        <v>5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1" x14ac:dyDescent="0.25">
      <c r="A204" s="169">
        <v>62</v>
      </c>
      <c r="B204" s="170" t="s">
        <v>378</v>
      </c>
      <c r="C204" s="185" t="s">
        <v>379</v>
      </c>
      <c r="D204" s="171" t="s">
        <v>134</v>
      </c>
      <c r="E204" s="172">
        <v>264.53359999999998</v>
      </c>
      <c r="F204" s="173"/>
      <c r="G204" s="174">
        <f>ROUND(E204*F204,2)</f>
        <v>0</v>
      </c>
      <c r="H204" s="173"/>
      <c r="I204" s="174">
        <f>ROUND(E204*H204,2)</f>
        <v>0</v>
      </c>
      <c r="J204" s="173"/>
      <c r="K204" s="174">
        <f>ROUND(E204*J204,2)</f>
        <v>0</v>
      </c>
      <c r="L204" s="174">
        <v>21</v>
      </c>
      <c r="M204" s="174">
        <f>G204*(1+L204/100)</f>
        <v>0</v>
      </c>
      <c r="N204" s="172">
        <v>4.5929999999999999E-2</v>
      </c>
      <c r="O204" s="172">
        <f>ROUND(E204*N204,2)</f>
        <v>12.15</v>
      </c>
      <c r="P204" s="172">
        <v>0</v>
      </c>
      <c r="Q204" s="172">
        <f>ROUND(E204*P204,2)</f>
        <v>0</v>
      </c>
      <c r="R204" s="174"/>
      <c r="S204" s="174" t="s">
        <v>135</v>
      </c>
      <c r="T204" s="174" t="s">
        <v>135</v>
      </c>
      <c r="U204" s="174">
        <v>0.51100000000000001</v>
      </c>
      <c r="V204" s="174">
        <f>ROUND(E204*U204,2)</f>
        <v>135.18</v>
      </c>
      <c r="W204" s="174"/>
      <c r="X204" s="175" t="s">
        <v>136</v>
      </c>
      <c r="Y204" s="156" t="s">
        <v>137</v>
      </c>
      <c r="Z204" s="146"/>
      <c r="AA204" s="146"/>
      <c r="AB204" s="146"/>
      <c r="AC204" s="146"/>
      <c r="AD204" s="146"/>
      <c r="AE204" s="146"/>
      <c r="AF204" s="146"/>
      <c r="AG204" s="146" t="s">
        <v>138</v>
      </c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2" x14ac:dyDescent="0.25">
      <c r="A205" s="153"/>
      <c r="B205" s="154"/>
      <c r="C205" s="186" t="s">
        <v>380</v>
      </c>
      <c r="D205" s="157"/>
      <c r="E205" s="158">
        <v>40.637999999999998</v>
      </c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140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5">
      <c r="A206" s="153"/>
      <c r="B206" s="154"/>
      <c r="C206" s="186" t="s">
        <v>381</v>
      </c>
      <c r="D206" s="157"/>
      <c r="E206" s="158">
        <v>48.438000000000002</v>
      </c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140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5">
      <c r="A207" s="153"/>
      <c r="B207" s="154"/>
      <c r="C207" s="186" t="s">
        <v>382</v>
      </c>
      <c r="D207" s="157"/>
      <c r="E207" s="158">
        <v>47.615600000000001</v>
      </c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140</v>
      </c>
      <c r="AH207" s="146">
        <v>0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5">
      <c r="A208" s="153"/>
      <c r="B208" s="154"/>
      <c r="C208" s="186" t="s">
        <v>383</v>
      </c>
      <c r="D208" s="157"/>
      <c r="E208" s="158">
        <v>25.76</v>
      </c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140</v>
      </c>
      <c r="AH208" s="146">
        <v>0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5">
      <c r="A209" s="153"/>
      <c r="B209" s="154"/>
      <c r="C209" s="186" t="s">
        <v>384</v>
      </c>
      <c r="D209" s="157"/>
      <c r="E209" s="158">
        <v>75.426000000000002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140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3" x14ac:dyDescent="0.25">
      <c r="A210" s="153"/>
      <c r="B210" s="154"/>
      <c r="C210" s="186" t="s">
        <v>385</v>
      </c>
      <c r="D210" s="157"/>
      <c r="E210" s="158">
        <v>26.655999999999999</v>
      </c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140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1" x14ac:dyDescent="0.25">
      <c r="A211" s="169">
        <v>63</v>
      </c>
      <c r="B211" s="170" t="s">
        <v>386</v>
      </c>
      <c r="C211" s="185" t="s">
        <v>387</v>
      </c>
      <c r="D211" s="171" t="s">
        <v>134</v>
      </c>
      <c r="E211" s="172">
        <v>264.53359999999998</v>
      </c>
      <c r="F211" s="173"/>
      <c r="G211" s="174">
        <f>ROUND(E211*F211,2)</f>
        <v>0</v>
      </c>
      <c r="H211" s="173"/>
      <c r="I211" s="174">
        <f>ROUND(E211*H211,2)</f>
        <v>0</v>
      </c>
      <c r="J211" s="173"/>
      <c r="K211" s="174">
        <f>ROUND(E211*J211,2)</f>
        <v>0</v>
      </c>
      <c r="L211" s="174">
        <v>21</v>
      </c>
      <c r="M211" s="174">
        <f>G211*(1+L211/100)</f>
        <v>0</v>
      </c>
      <c r="N211" s="172">
        <v>2.0000000000000002E-5</v>
      </c>
      <c r="O211" s="172">
        <f>ROUND(E211*N211,2)</f>
        <v>0.01</v>
      </c>
      <c r="P211" s="172">
        <v>0</v>
      </c>
      <c r="Q211" s="172">
        <f>ROUND(E211*P211,2)</f>
        <v>0</v>
      </c>
      <c r="R211" s="174"/>
      <c r="S211" s="174" t="s">
        <v>135</v>
      </c>
      <c r="T211" s="174" t="s">
        <v>135</v>
      </c>
      <c r="U211" s="174">
        <v>0.11</v>
      </c>
      <c r="V211" s="174">
        <f>ROUND(E211*U211,2)</f>
        <v>29.1</v>
      </c>
      <c r="W211" s="174"/>
      <c r="X211" s="175" t="s">
        <v>136</v>
      </c>
      <c r="Y211" s="156" t="s">
        <v>137</v>
      </c>
      <c r="Z211" s="146"/>
      <c r="AA211" s="146"/>
      <c r="AB211" s="146"/>
      <c r="AC211" s="146"/>
      <c r="AD211" s="146"/>
      <c r="AE211" s="146"/>
      <c r="AF211" s="146"/>
      <c r="AG211" s="146" t="s">
        <v>138</v>
      </c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outlineLevel="2" x14ac:dyDescent="0.25">
      <c r="A212" s="153"/>
      <c r="B212" s="154"/>
      <c r="C212" s="186" t="s">
        <v>377</v>
      </c>
      <c r="D212" s="157"/>
      <c r="E212" s="158">
        <v>264.53359999999998</v>
      </c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140</v>
      </c>
      <c r="AH212" s="146">
        <v>5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1" x14ac:dyDescent="0.25">
      <c r="A213" s="169">
        <v>64</v>
      </c>
      <c r="B213" s="170" t="s">
        <v>388</v>
      </c>
      <c r="C213" s="185" t="s">
        <v>389</v>
      </c>
      <c r="D213" s="171" t="s">
        <v>134</v>
      </c>
      <c r="E213" s="172">
        <v>147.68</v>
      </c>
      <c r="F213" s="173"/>
      <c r="G213" s="174">
        <f>ROUND(E213*F213,2)</f>
        <v>0</v>
      </c>
      <c r="H213" s="173"/>
      <c r="I213" s="174">
        <f>ROUND(E213*H213,2)</f>
        <v>0</v>
      </c>
      <c r="J213" s="173"/>
      <c r="K213" s="174">
        <f>ROUND(E213*J213,2)</f>
        <v>0</v>
      </c>
      <c r="L213" s="174">
        <v>21</v>
      </c>
      <c r="M213" s="174">
        <f>G213*(1+L213/100)</f>
        <v>0</v>
      </c>
      <c r="N213" s="172">
        <v>0</v>
      </c>
      <c r="O213" s="172">
        <f>ROUND(E213*N213,2)</f>
        <v>0</v>
      </c>
      <c r="P213" s="172">
        <v>0</v>
      </c>
      <c r="Q213" s="172">
        <f>ROUND(E213*P213,2)</f>
        <v>0</v>
      </c>
      <c r="R213" s="174"/>
      <c r="S213" s="174" t="s">
        <v>135</v>
      </c>
      <c r="T213" s="174" t="s">
        <v>135</v>
      </c>
      <c r="U213" s="174">
        <v>0.43</v>
      </c>
      <c r="V213" s="174">
        <f>ROUND(E213*U213,2)</f>
        <v>63.5</v>
      </c>
      <c r="W213" s="174"/>
      <c r="X213" s="175" t="s">
        <v>136</v>
      </c>
      <c r="Y213" s="156" t="s">
        <v>137</v>
      </c>
      <c r="Z213" s="146"/>
      <c r="AA213" s="146"/>
      <c r="AB213" s="146"/>
      <c r="AC213" s="146"/>
      <c r="AD213" s="146"/>
      <c r="AE213" s="146"/>
      <c r="AF213" s="146"/>
      <c r="AG213" s="146" t="s">
        <v>138</v>
      </c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2" x14ac:dyDescent="0.25">
      <c r="A214" s="153"/>
      <c r="B214" s="154"/>
      <c r="C214" s="186" t="s">
        <v>307</v>
      </c>
      <c r="D214" s="157"/>
      <c r="E214" s="158">
        <v>68.260000000000005</v>
      </c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140</v>
      </c>
      <c r="AH214" s="146">
        <v>5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5">
      <c r="A215" s="153"/>
      <c r="B215" s="154"/>
      <c r="C215" s="186" t="s">
        <v>390</v>
      </c>
      <c r="D215" s="157"/>
      <c r="E215" s="158">
        <v>79.42</v>
      </c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140</v>
      </c>
      <c r="AH215" s="146">
        <v>5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x14ac:dyDescent="0.25">
      <c r="A216" s="162" t="s">
        <v>130</v>
      </c>
      <c r="B216" s="163" t="s">
        <v>75</v>
      </c>
      <c r="C216" s="184" t="s">
        <v>76</v>
      </c>
      <c r="D216" s="164"/>
      <c r="E216" s="165"/>
      <c r="F216" s="166"/>
      <c r="G216" s="166">
        <f>SUMIF(AG217:AG224,"&lt;&gt;NOR",G217:G224)</f>
        <v>0</v>
      </c>
      <c r="H216" s="166"/>
      <c r="I216" s="166">
        <f>SUM(I217:I224)</f>
        <v>0</v>
      </c>
      <c r="J216" s="166"/>
      <c r="K216" s="166">
        <f>SUM(K217:K224)</f>
        <v>0</v>
      </c>
      <c r="L216" s="166"/>
      <c r="M216" s="166">
        <f>SUM(M217:M224)</f>
        <v>0</v>
      </c>
      <c r="N216" s="165"/>
      <c r="O216" s="165">
        <f>SUM(O217:O224)</f>
        <v>0.63</v>
      </c>
      <c r="P216" s="165"/>
      <c r="Q216" s="165">
        <f>SUM(Q217:Q224)</f>
        <v>0</v>
      </c>
      <c r="R216" s="166"/>
      <c r="S216" s="166"/>
      <c r="T216" s="166"/>
      <c r="U216" s="166"/>
      <c r="V216" s="166">
        <f>SUM(V217:V224)</f>
        <v>6.24</v>
      </c>
      <c r="W216" s="166"/>
      <c r="X216" s="167"/>
      <c r="Y216" s="161"/>
      <c r="AG216" t="s">
        <v>131</v>
      </c>
    </row>
    <row r="217" spans="1:60" outlineLevel="1" x14ac:dyDescent="0.25">
      <c r="A217" s="169">
        <v>65</v>
      </c>
      <c r="B217" s="170" t="s">
        <v>391</v>
      </c>
      <c r="C217" s="185" t="s">
        <v>392</v>
      </c>
      <c r="D217" s="171" t="s">
        <v>158</v>
      </c>
      <c r="E217" s="172">
        <v>7</v>
      </c>
      <c r="F217" s="173"/>
      <c r="G217" s="174">
        <f>ROUND(E217*F217,2)</f>
        <v>0</v>
      </c>
      <c r="H217" s="173"/>
      <c r="I217" s="174">
        <f>ROUND(E217*H217,2)</f>
        <v>0</v>
      </c>
      <c r="J217" s="173"/>
      <c r="K217" s="174">
        <f>ROUND(E217*J217,2)</f>
        <v>0</v>
      </c>
      <c r="L217" s="174">
        <v>21</v>
      </c>
      <c r="M217" s="174">
        <f>G217*(1+L217/100)</f>
        <v>0</v>
      </c>
      <c r="N217" s="172">
        <v>1.0000000000000001E-5</v>
      </c>
      <c r="O217" s="172">
        <f>ROUND(E217*N217,2)</f>
        <v>0</v>
      </c>
      <c r="P217" s="172">
        <v>0</v>
      </c>
      <c r="Q217" s="172">
        <f>ROUND(E217*P217,2)</f>
        <v>0</v>
      </c>
      <c r="R217" s="174"/>
      <c r="S217" s="174" t="s">
        <v>135</v>
      </c>
      <c r="T217" s="174" t="s">
        <v>135</v>
      </c>
      <c r="U217" s="174">
        <v>0.154</v>
      </c>
      <c r="V217" s="174">
        <f>ROUND(E217*U217,2)</f>
        <v>1.08</v>
      </c>
      <c r="W217" s="174"/>
      <c r="X217" s="175" t="s">
        <v>136</v>
      </c>
      <c r="Y217" s="156" t="s">
        <v>137</v>
      </c>
      <c r="Z217" s="146"/>
      <c r="AA217" s="146"/>
      <c r="AB217" s="146"/>
      <c r="AC217" s="146"/>
      <c r="AD217" s="146"/>
      <c r="AE217" s="146"/>
      <c r="AF217" s="146"/>
      <c r="AG217" s="146" t="s">
        <v>138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5">
      <c r="A218" s="153"/>
      <c r="B218" s="154"/>
      <c r="C218" s="186" t="s">
        <v>283</v>
      </c>
      <c r="D218" s="157"/>
      <c r="E218" s="158">
        <v>7</v>
      </c>
      <c r="F218" s="156"/>
      <c r="G218" s="156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140</v>
      </c>
      <c r="AH218" s="146">
        <v>0</v>
      </c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1" x14ac:dyDescent="0.25">
      <c r="A219" s="177">
        <v>66</v>
      </c>
      <c r="B219" s="178" t="s">
        <v>393</v>
      </c>
      <c r="C219" s="188" t="s">
        <v>394</v>
      </c>
      <c r="D219" s="179" t="s">
        <v>395</v>
      </c>
      <c r="E219" s="180">
        <v>2</v>
      </c>
      <c r="F219" s="181"/>
      <c r="G219" s="182">
        <f>ROUND(E219*F219,2)</f>
        <v>0</v>
      </c>
      <c r="H219" s="181"/>
      <c r="I219" s="182">
        <f>ROUND(E219*H219,2)</f>
        <v>0</v>
      </c>
      <c r="J219" s="181"/>
      <c r="K219" s="182">
        <f>ROUND(E219*J219,2)</f>
        <v>0</v>
      </c>
      <c r="L219" s="182">
        <v>21</v>
      </c>
      <c r="M219" s="182">
        <f>G219*(1+L219/100)</f>
        <v>0</v>
      </c>
      <c r="N219" s="180">
        <v>4.6800000000000001E-3</v>
      </c>
      <c r="O219" s="180">
        <f>ROUND(E219*N219,2)</f>
        <v>0.01</v>
      </c>
      <c r="P219" s="180">
        <v>0</v>
      </c>
      <c r="Q219" s="180">
        <f>ROUND(E219*P219,2)</f>
        <v>0</v>
      </c>
      <c r="R219" s="182"/>
      <c r="S219" s="182" t="s">
        <v>135</v>
      </c>
      <c r="T219" s="182" t="s">
        <v>135</v>
      </c>
      <c r="U219" s="182">
        <v>0.68</v>
      </c>
      <c r="V219" s="182">
        <f>ROUND(E219*U219,2)</f>
        <v>1.36</v>
      </c>
      <c r="W219" s="182"/>
      <c r="X219" s="183" t="s">
        <v>136</v>
      </c>
      <c r="Y219" s="156" t="s">
        <v>137</v>
      </c>
      <c r="Z219" s="146"/>
      <c r="AA219" s="146"/>
      <c r="AB219" s="146"/>
      <c r="AC219" s="146"/>
      <c r="AD219" s="146"/>
      <c r="AE219" s="146"/>
      <c r="AF219" s="146"/>
      <c r="AG219" s="146" t="s">
        <v>138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1" x14ac:dyDescent="0.25">
      <c r="A220" s="169">
        <v>67</v>
      </c>
      <c r="B220" s="170" t="s">
        <v>396</v>
      </c>
      <c r="C220" s="185" t="s">
        <v>397</v>
      </c>
      <c r="D220" s="171" t="s">
        <v>395</v>
      </c>
      <c r="E220" s="172">
        <v>5</v>
      </c>
      <c r="F220" s="173"/>
      <c r="G220" s="174">
        <f>ROUND(E220*F220,2)</f>
        <v>0</v>
      </c>
      <c r="H220" s="173"/>
      <c r="I220" s="174">
        <f>ROUND(E220*H220,2)</f>
        <v>0</v>
      </c>
      <c r="J220" s="173"/>
      <c r="K220" s="174">
        <f>ROUND(E220*J220,2)</f>
        <v>0</v>
      </c>
      <c r="L220" s="174">
        <v>21</v>
      </c>
      <c r="M220" s="174">
        <f>G220*(1+L220/100)</f>
        <v>0</v>
      </c>
      <c r="N220" s="172">
        <v>4.6800000000000001E-3</v>
      </c>
      <c r="O220" s="172">
        <f>ROUND(E220*N220,2)</f>
        <v>0.02</v>
      </c>
      <c r="P220" s="172">
        <v>0</v>
      </c>
      <c r="Q220" s="172">
        <f>ROUND(E220*P220,2)</f>
        <v>0</v>
      </c>
      <c r="R220" s="174"/>
      <c r="S220" s="174" t="s">
        <v>135</v>
      </c>
      <c r="T220" s="174" t="s">
        <v>135</v>
      </c>
      <c r="U220" s="174">
        <v>0.76</v>
      </c>
      <c r="V220" s="174">
        <f>ROUND(E220*U220,2)</f>
        <v>3.8</v>
      </c>
      <c r="W220" s="174"/>
      <c r="X220" s="175" t="s">
        <v>136</v>
      </c>
      <c r="Y220" s="156" t="s">
        <v>137</v>
      </c>
      <c r="Z220" s="146"/>
      <c r="AA220" s="146"/>
      <c r="AB220" s="146"/>
      <c r="AC220" s="146"/>
      <c r="AD220" s="146"/>
      <c r="AE220" s="146"/>
      <c r="AF220" s="146"/>
      <c r="AG220" s="146" t="s">
        <v>138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2" x14ac:dyDescent="0.25">
      <c r="A221" s="153"/>
      <c r="B221" s="154"/>
      <c r="C221" s="186" t="s">
        <v>69</v>
      </c>
      <c r="D221" s="157"/>
      <c r="E221" s="158">
        <v>5</v>
      </c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140</v>
      </c>
      <c r="AH221" s="146">
        <v>0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1" x14ac:dyDescent="0.25">
      <c r="A222" s="177">
        <v>68</v>
      </c>
      <c r="B222" s="178" t="s">
        <v>398</v>
      </c>
      <c r="C222" s="188" t="s">
        <v>399</v>
      </c>
      <c r="D222" s="179" t="s">
        <v>395</v>
      </c>
      <c r="E222" s="180">
        <v>2</v>
      </c>
      <c r="F222" s="181"/>
      <c r="G222" s="182">
        <f>ROUND(E222*F222,2)</f>
        <v>0</v>
      </c>
      <c r="H222" s="181"/>
      <c r="I222" s="182">
        <f>ROUND(E222*H222,2)</f>
        <v>0</v>
      </c>
      <c r="J222" s="181"/>
      <c r="K222" s="182">
        <f>ROUND(E222*J222,2)</f>
        <v>0</v>
      </c>
      <c r="L222" s="182">
        <v>21</v>
      </c>
      <c r="M222" s="182">
        <f>G222*(1+L222/100)</f>
        <v>0</v>
      </c>
      <c r="N222" s="180">
        <v>7.8600000000000003E-2</v>
      </c>
      <c r="O222" s="180">
        <f>ROUND(E222*N222,2)</f>
        <v>0.16</v>
      </c>
      <c r="P222" s="180">
        <v>0</v>
      </c>
      <c r="Q222" s="180">
        <f>ROUND(E222*P222,2)</f>
        <v>0</v>
      </c>
      <c r="R222" s="182" t="s">
        <v>245</v>
      </c>
      <c r="S222" s="182" t="s">
        <v>135</v>
      </c>
      <c r="T222" s="182" t="s">
        <v>135</v>
      </c>
      <c r="U222" s="182">
        <v>0</v>
      </c>
      <c r="V222" s="182">
        <f>ROUND(E222*U222,2)</f>
        <v>0</v>
      </c>
      <c r="W222" s="182"/>
      <c r="X222" s="183" t="s">
        <v>246</v>
      </c>
      <c r="Y222" s="156" t="s">
        <v>137</v>
      </c>
      <c r="Z222" s="146"/>
      <c r="AA222" s="146"/>
      <c r="AB222" s="146"/>
      <c r="AC222" s="146"/>
      <c r="AD222" s="146"/>
      <c r="AE222" s="146"/>
      <c r="AF222" s="146"/>
      <c r="AG222" s="146" t="s">
        <v>247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1" x14ac:dyDescent="0.25">
      <c r="A223" s="177">
        <v>69</v>
      </c>
      <c r="B223" s="178" t="s">
        <v>400</v>
      </c>
      <c r="C223" s="188" t="s">
        <v>401</v>
      </c>
      <c r="D223" s="179" t="s">
        <v>395</v>
      </c>
      <c r="E223" s="180">
        <v>2</v>
      </c>
      <c r="F223" s="181"/>
      <c r="G223" s="182">
        <f>ROUND(E223*F223,2)</f>
        <v>0</v>
      </c>
      <c r="H223" s="181"/>
      <c r="I223" s="182">
        <f>ROUND(E223*H223,2)</f>
        <v>0</v>
      </c>
      <c r="J223" s="181"/>
      <c r="K223" s="182">
        <f>ROUND(E223*J223,2)</f>
        <v>0</v>
      </c>
      <c r="L223" s="182">
        <v>21</v>
      </c>
      <c r="M223" s="182">
        <f>G223*(1+L223/100)</f>
        <v>0</v>
      </c>
      <c r="N223" s="180">
        <v>1.9E-3</v>
      </c>
      <c r="O223" s="180">
        <f>ROUND(E223*N223,2)</f>
        <v>0</v>
      </c>
      <c r="P223" s="180">
        <v>0</v>
      </c>
      <c r="Q223" s="180">
        <f>ROUND(E223*P223,2)</f>
        <v>0</v>
      </c>
      <c r="R223" s="182" t="s">
        <v>245</v>
      </c>
      <c r="S223" s="182" t="s">
        <v>135</v>
      </c>
      <c r="T223" s="182" t="s">
        <v>135</v>
      </c>
      <c r="U223" s="182">
        <v>0</v>
      </c>
      <c r="V223" s="182">
        <f>ROUND(E223*U223,2)</f>
        <v>0</v>
      </c>
      <c r="W223" s="182"/>
      <c r="X223" s="183" t="s">
        <v>246</v>
      </c>
      <c r="Y223" s="156" t="s">
        <v>137</v>
      </c>
      <c r="Z223" s="146"/>
      <c r="AA223" s="146"/>
      <c r="AB223" s="146"/>
      <c r="AC223" s="146"/>
      <c r="AD223" s="146"/>
      <c r="AE223" s="146"/>
      <c r="AF223" s="146"/>
      <c r="AG223" s="146" t="s">
        <v>247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1" x14ac:dyDescent="0.25">
      <c r="A224" s="177">
        <v>70</v>
      </c>
      <c r="B224" s="178" t="s">
        <v>402</v>
      </c>
      <c r="C224" s="188" t="s">
        <v>403</v>
      </c>
      <c r="D224" s="179" t="s">
        <v>395</v>
      </c>
      <c r="E224" s="180">
        <v>5</v>
      </c>
      <c r="F224" s="181"/>
      <c r="G224" s="182">
        <f>ROUND(E224*F224,2)</f>
        <v>0</v>
      </c>
      <c r="H224" s="181"/>
      <c r="I224" s="182">
        <f>ROUND(E224*H224,2)</f>
        <v>0</v>
      </c>
      <c r="J224" s="181"/>
      <c r="K224" s="182">
        <f>ROUND(E224*J224,2)</f>
        <v>0</v>
      </c>
      <c r="L224" s="182">
        <v>21</v>
      </c>
      <c r="M224" s="182">
        <f>G224*(1+L224/100)</f>
        <v>0</v>
      </c>
      <c r="N224" s="180">
        <v>8.7999999999999995E-2</v>
      </c>
      <c r="O224" s="180">
        <f>ROUND(E224*N224,2)</f>
        <v>0.44</v>
      </c>
      <c r="P224" s="180">
        <v>0</v>
      </c>
      <c r="Q224" s="180">
        <f>ROUND(E224*P224,2)</f>
        <v>0</v>
      </c>
      <c r="R224" s="182" t="s">
        <v>245</v>
      </c>
      <c r="S224" s="182" t="s">
        <v>135</v>
      </c>
      <c r="T224" s="182" t="s">
        <v>135</v>
      </c>
      <c r="U224" s="182">
        <v>0</v>
      </c>
      <c r="V224" s="182">
        <f>ROUND(E224*U224,2)</f>
        <v>0</v>
      </c>
      <c r="W224" s="182"/>
      <c r="X224" s="183" t="s">
        <v>246</v>
      </c>
      <c r="Y224" s="156" t="s">
        <v>137</v>
      </c>
      <c r="Z224" s="146"/>
      <c r="AA224" s="146"/>
      <c r="AB224" s="146"/>
      <c r="AC224" s="146"/>
      <c r="AD224" s="146"/>
      <c r="AE224" s="146"/>
      <c r="AF224" s="146"/>
      <c r="AG224" s="146" t="s">
        <v>247</v>
      </c>
      <c r="AH224" s="146"/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x14ac:dyDescent="0.25">
      <c r="A225" s="162" t="s">
        <v>130</v>
      </c>
      <c r="B225" s="163" t="s">
        <v>77</v>
      </c>
      <c r="C225" s="184" t="s">
        <v>78</v>
      </c>
      <c r="D225" s="164"/>
      <c r="E225" s="165"/>
      <c r="F225" s="166"/>
      <c r="G225" s="166">
        <f>SUMIF(AG226:AG230,"&lt;&gt;NOR",G226:G230)</f>
        <v>0</v>
      </c>
      <c r="H225" s="166"/>
      <c r="I225" s="166">
        <f>SUM(I226:I230)</f>
        <v>0</v>
      </c>
      <c r="J225" s="166"/>
      <c r="K225" s="166">
        <f>SUM(K226:K230)</f>
        <v>0</v>
      </c>
      <c r="L225" s="166"/>
      <c r="M225" s="166">
        <f>SUM(M226:M230)</f>
        <v>0</v>
      </c>
      <c r="N225" s="165"/>
      <c r="O225" s="165">
        <f>SUM(O226:O230)</f>
        <v>30.26</v>
      </c>
      <c r="P225" s="165"/>
      <c r="Q225" s="165">
        <f>SUM(Q226:Q230)</f>
        <v>0</v>
      </c>
      <c r="R225" s="166"/>
      <c r="S225" s="166"/>
      <c r="T225" s="166"/>
      <c r="U225" s="166"/>
      <c r="V225" s="166">
        <f>SUM(V226:V230)</f>
        <v>35.51</v>
      </c>
      <c r="W225" s="166"/>
      <c r="X225" s="167"/>
      <c r="Y225" s="161"/>
      <c r="AG225" t="s">
        <v>131</v>
      </c>
    </row>
    <row r="226" spans="1:60" ht="30.6" outlineLevel="1" x14ac:dyDescent="0.25">
      <c r="A226" s="169">
        <v>71</v>
      </c>
      <c r="B226" s="170" t="s">
        <v>404</v>
      </c>
      <c r="C226" s="185" t="s">
        <v>405</v>
      </c>
      <c r="D226" s="171" t="s">
        <v>158</v>
      </c>
      <c r="E226" s="172">
        <v>122.74</v>
      </c>
      <c r="F226" s="173"/>
      <c r="G226" s="174">
        <f>ROUND(E226*F226,2)</f>
        <v>0</v>
      </c>
      <c r="H226" s="173"/>
      <c r="I226" s="174">
        <f>ROUND(E226*H226,2)</f>
        <v>0</v>
      </c>
      <c r="J226" s="173"/>
      <c r="K226" s="174">
        <f>ROUND(E226*J226,2)</f>
        <v>0</v>
      </c>
      <c r="L226" s="174">
        <v>21</v>
      </c>
      <c r="M226" s="174">
        <f>G226*(1+L226/100)</f>
        <v>0</v>
      </c>
      <c r="N226" s="172">
        <v>0.22133</v>
      </c>
      <c r="O226" s="172">
        <f>ROUND(E226*N226,2)</f>
        <v>27.17</v>
      </c>
      <c r="P226" s="172">
        <v>0</v>
      </c>
      <c r="Q226" s="172">
        <f>ROUND(E226*P226,2)</f>
        <v>0</v>
      </c>
      <c r="R226" s="174"/>
      <c r="S226" s="174" t="s">
        <v>135</v>
      </c>
      <c r="T226" s="174" t="s">
        <v>135</v>
      </c>
      <c r="U226" s="174">
        <v>0.27200000000000002</v>
      </c>
      <c r="V226" s="174">
        <f>ROUND(E226*U226,2)</f>
        <v>33.39</v>
      </c>
      <c r="W226" s="174"/>
      <c r="X226" s="175" t="s">
        <v>136</v>
      </c>
      <c r="Y226" s="156" t="s">
        <v>137</v>
      </c>
      <c r="Z226" s="146"/>
      <c r="AA226" s="146"/>
      <c r="AB226" s="146"/>
      <c r="AC226" s="146"/>
      <c r="AD226" s="146"/>
      <c r="AE226" s="146"/>
      <c r="AF226" s="146"/>
      <c r="AG226" s="146" t="s">
        <v>138</v>
      </c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2" x14ac:dyDescent="0.25">
      <c r="A227" s="153"/>
      <c r="B227" s="154"/>
      <c r="C227" s="186" t="s">
        <v>406</v>
      </c>
      <c r="D227" s="157"/>
      <c r="E227" s="158">
        <v>36.92</v>
      </c>
      <c r="F227" s="156"/>
      <c r="G227" s="156"/>
      <c r="H227" s="156"/>
      <c r="I227" s="156"/>
      <c r="J227" s="156"/>
      <c r="K227" s="156"/>
      <c r="L227" s="156"/>
      <c r="M227" s="156"/>
      <c r="N227" s="155"/>
      <c r="O227" s="155"/>
      <c r="P227" s="155"/>
      <c r="Q227" s="155"/>
      <c r="R227" s="156"/>
      <c r="S227" s="156"/>
      <c r="T227" s="156"/>
      <c r="U227" s="156"/>
      <c r="V227" s="156"/>
      <c r="W227" s="156"/>
      <c r="X227" s="156"/>
      <c r="Y227" s="156"/>
      <c r="Z227" s="146"/>
      <c r="AA227" s="146"/>
      <c r="AB227" s="146"/>
      <c r="AC227" s="146"/>
      <c r="AD227" s="146"/>
      <c r="AE227" s="146"/>
      <c r="AF227" s="146"/>
      <c r="AG227" s="146" t="s">
        <v>140</v>
      </c>
      <c r="AH227" s="146">
        <v>0</v>
      </c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3" x14ac:dyDescent="0.25">
      <c r="A228" s="153"/>
      <c r="B228" s="154"/>
      <c r="C228" s="186" t="s">
        <v>407</v>
      </c>
      <c r="D228" s="157"/>
      <c r="E228" s="158">
        <v>58.82</v>
      </c>
      <c r="F228" s="156"/>
      <c r="G228" s="156"/>
      <c r="H228" s="156"/>
      <c r="I228" s="156"/>
      <c r="J228" s="156"/>
      <c r="K228" s="156"/>
      <c r="L228" s="156"/>
      <c r="M228" s="156"/>
      <c r="N228" s="155"/>
      <c r="O228" s="155"/>
      <c r="P228" s="155"/>
      <c r="Q228" s="155"/>
      <c r="R228" s="156"/>
      <c r="S228" s="156"/>
      <c r="T228" s="156"/>
      <c r="U228" s="156"/>
      <c r="V228" s="156"/>
      <c r="W228" s="156"/>
      <c r="X228" s="156"/>
      <c r="Y228" s="156"/>
      <c r="Z228" s="146"/>
      <c r="AA228" s="146"/>
      <c r="AB228" s="146"/>
      <c r="AC228" s="146"/>
      <c r="AD228" s="146"/>
      <c r="AE228" s="146"/>
      <c r="AF228" s="146"/>
      <c r="AG228" s="146" t="s">
        <v>140</v>
      </c>
      <c r="AH228" s="146">
        <v>0</v>
      </c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3" x14ac:dyDescent="0.25">
      <c r="A229" s="153"/>
      <c r="B229" s="154"/>
      <c r="C229" s="186" t="s">
        <v>160</v>
      </c>
      <c r="D229" s="157"/>
      <c r="E229" s="158">
        <v>27</v>
      </c>
      <c r="F229" s="156"/>
      <c r="G229" s="156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140</v>
      </c>
      <c r="AH229" s="146">
        <v>0</v>
      </c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ht="30.6" outlineLevel="1" x14ac:dyDescent="0.25">
      <c r="A230" s="177">
        <v>72</v>
      </c>
      <c r="B230" s="178" t="s">
        <v>408</v>
      </c>
      <c r="C230" s="188" t="s">
        <v>409</v>
      </c>
      <c r="D230" s="179" t="s">
        <v>395</v>
      </c>
      <c r="E230" s="180">
        <v>5</v>
      </c>
      <c r="F230" s="181"/>
      <c r="G230" s="182">
        <f>ROUND(E230*F230,2)</f>
        <v>0</v>
      </c>
      <c r="H230" s="181"/>
      <c r="I230" s="182">
        <f>ROUND(E230*H230,2)</f>
        <v>0</v>
      </c>
      <c r="J230" s="181"/>
      <c r="K230" s="182">
        <f>ROUND(E230*J230,2)</f>
        <v>0</v>
      </c>
      <c r="L230" s="182">
        <v>21</v>
      </c>
      <c r="M230" s="182">
        <f>G230*(1+L230/100)</f>
        <v>0</v>
      </c>
      <c r="N230" s="180">
        <v>0.6179</v>
      </c>
      <c r="O230" s="180">
        <f>ROUND(E230*N230,2)</f>
        <v>3.09</v>
      </c>
      <c r="P230" s="180">
        <v>0</v>
      </c>
      <c r="Q230" s="180">
        <f>ROUND(E230*P230,2)</f>
        <v>0</v>
      </c>
      <c r="R230" s="182"/>
      <c r="S230" s="182" t="s">
        <v>135</v>
      </c>
      <c r="T230" s="182" t="s">
        <v>135</v>
      </c>
      <c r="U230" s="182">
        <v>0.42399999999999999</v>
      </c>
      <c r="V230" s="182">
        <f>ROUND(E230*U230,2)</f>
        <v>2.12</v>
      </c>
      <c r="W230" s="182"/>
      <c r="X230" s="183" t="s">
        <v>136</v>
      </c>
      <c r="Y230" s="156" t="s">
        <v>137</v>
      </c>
      <c r="Z230" s="146"/>
      <c r="AA230" s="146"/>
      <c r="AB230" s="146"/>
      <c r="AC230" s="146"/>
      <c r="AD230" s="146"/>
      <c r="AE230" s="146"/>
      <c r="AF230" s="146"/>
      <c r="AG230" s="146" t="s">
        <v>138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x14ac:dyDescent="0.25">
      <c r="A231" s="162" t="s">
        <v>130</v>
      </c>
      <c r="B231" s="163" t="s">
        <v>79</v>
      </c>
      <c r="C231" s="184" t="s">
        <v>80</v>
      </c>
      <c r="D231" s="164"/>
      <c r="E231" s="165"/>
      <c r="F231" s="166"/>
      <c r="G231" s="166">
        <f>SUMIF(AG232:AG232,"&lt;&gt;NOR",G232:G232)</f>
        <v>0</v>
      </c>
      <c r="H231" s="166"/>
      <c r="I231" s="166">
        <f>SUM(I232:I232)</f>
        <v>0</v>
      </c>
      <c r="J231" s="166"/>
      <c r="K231" s="166">
        <f>SUM(K232:K232)</f>
        <v>0</v>
      </c>
      <c r="L231" s="166"/>
      <c r="M231" s="166">
        <f>SUM(M232:M232)</f>
        <v>0</v>
      </c>
      <c r="N231" s="165"/>
      <c r="O231" s="165">
        <f>SUM(O232:O232)</f>
        <v>7.0000000000000007E-2</v>
      </c>
      <c r="P231" s="165"/>
      <c r="Q231" s="165">
        <f>SUM(Q232:Q232)</f>
        <v>0</v>
      </c>
      <c r="R231" s="166"/>
      <c r="S231" s="166"/>
      <c r="T231" s="166"/>
      <c r="U231" s="166"/>
      <c r="V231" s="166">
        <f>SUM(V232:V232)</f>
        <v>10.62</v>
      </c>
      <c r="W231" s="166"/>
      <c r="X231" s="167"/>
      <c r="Y231" s="161"/>
      <c r="AG231" t="s">
        <v>131</v>
      </c>
    </row>
    <row r="232" spans="1:60" outlineLevel="1" x14ac:dyDescent="0.25">
      <c r="A232" s="177">
        <v>73</v>
      </c>
      <c r="B232" s="178" t="s">
        <v>410</v>
      </c>
      <c r="C232" s="188" t="s">
        <v>411</v>
      </c>
      <c r="D232" s="179" t="s">
        <v>134</v>
      </c>
      <c r="E232" s="180">
        <v>60</v>
      </c>
      <c r="F232" s="181"/>
      <c r="G232" s="182">
        <f>ROUND(E232*F232,2)</f>
        <v>0</v>
      </c>
      <c r="H232" s="181"/>
      <c r="I232" s="182">
        <f>ROUND(E232*H232,2)</f>
        <v>0</v>
      </c>
      <c r="J232" s="181"/>
      <c r="K232" s="182">
        <f>ROUND(E232*J232,2)</f>
        <v>0</v>
      </c>
      <c r="L232" s="182">
        <v>21</v>
      </c>
      <c r="M232" s="182">
        <f>G232*(1+L232/100)</f>
        <v>0</v>
      </c>
      <c r="N232" s="180">
        <v>1.2099999999999999E-3</v>
      </c>
      <c r="O232" s="180">
        <f>ROUND(E232*N232,2)</f>
        <v>7.0000000000000007E-2</v>
      </c>
      <c r="P232" s="180">
        <v>0</v>
      </c>
      <c r="Q232" s="180">
        <f>ROUND(E232*P232,2)</f>
        <v>0</v>
      </c>
      <c r="R232" s="182"/>
      <c r="S232" s="182" t="s">
        <v>135</v>
      </c>
      <c r="T232" s="182" t="s">
        <v>135</v>
      </c>
      <c r="U232" s="182">
        <v>0.17699999999999999</v>
      </c>
      <c r="V232" s="182">
        <f>ROUND(E232*U232,2)</f>
        <v>10.62</v>
      </c>
      <c r="W232" s="182"/>
      <c r="X232" s="183" t="s">
        <v>136</v>
      </c>
      <c r="Y232" s="156" t="s">
        <v>137</v>
      </c>
      <c r="Z232" s="146"/>
      <c r="AA232" s="146"/>
      <c r="AB232" s="146"/>
      <c r="AC232" s="146"/>
      <c r="AD232" s="146"/>
      <c r="AE232" s="146"/>
      <c r="AF232" s="146"/>
      <c r="AG232" s="146" t="s">
        <v>138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ht="26.4" x14ac:dyDescent="0.25">
      <c r="A233" s="162" t="s">
        <v>130</v>
      </c>
      <c r="B233" s="163" t="s">
        <v>81</v>
      </c>
      <c r="C233" s="184" t="s">
        <v>82</v>
      </c>
      <c r="D233" s="164"/>
      <c r="E233" s="165"/>
      <c r="F233" s="166"/>
      <c r="G233" s="166">
        <f>SUMIF(AG234:AG234,"&lt;&gt;NOR",G234:G234)</f>
        <v>0</v>
      </c>
      <c r="H233" s="166"/>
      <c r="I233" s="166">
        <f>SUM(I234:I234)</f>
        <v>0</v>
      </c>
      <c r="J233" s="166"/>
      <c r="K233" s="166">
        <f>SUM(K234:K234)</f>
        <v>0</v>
      </c>
      <c r="L233" s="166"/>
      <c r="M233" s="166">
        <f>SUM(M234:M234)</f>
        <v>0</v>
      </c>
      <c r="N233" s="165"/>
      <c r="O233" s="165">
        <f>SUM(O234:O234)</f>
        <v>0</v>
      </c>
      <c r="P233" s="165"/>
      <c r="Q233" s="165">
        <f>SUM(Q234:Q234)</f>
        <v>0</v>
      </c>
      <c r="R233" s="166"/>
      <c r="S233" s="166"/>
      <c r="T233" s="166"/>
      <c r="U233" s="166"/>
      <c r="V233" s="166">
        <f>SUM(V234:V234)</f>
        <v>18.48</v>
      </c>
      <c r="W233" s="166"/>
      <c r="X233" s="167"/>
      <c r="Y233" s="161"/>
      <c r="AG233" t="s">
        <v>131</v>
      </c>
    </row>
    <row r="234" spans="1:60" outlineLevel="1" x14ac:dyDescent="0.25">
      <c r="A234" s="177">
        <v>74</v>
      </c>
      <c r="B234" s="178" t="s">
        <v>412</v>
      </c>
      <c r="C234" s="188" t="s">
        <v>413</v>
      </c>
      <c r="D234" s="179" t="s">
        <v>134</v>
      </c>
      <c r="E234" s="180">
        <v>60</v>
      </c>
      <c r="F234" s="181"/>
      <c r="G234" s="182">
        <f>ROUND(E234*F234,2)</f>
        <v>0</v>
      </c>
      <c r="H234" s="181"/>
      <c r="I234" s="182">
        <f>ROUND(E234*H234,2)</f>
        <v>0</v>
      </c>
      <c r="J234" s="181"/>
      <c r="K234" s="182">
        <f>ROUND(E234*J234,2)</f>
        <v>0</v>
      </c>
      <c r="L234" s="182">
        <v>21</v>
      </c>
      <c r="M234" s="182">
        <f>G234*(1+L234/100)</f>
        <v>0</v>
      </c>
      <c r="N234" s="180">
        <v>4.0000000000000003E-5</v>
      </c>
      <c r="O234" s="180">
        <f>ROUND(E234*N234,2)</f>
        <v>0</v>
      </c>
      <c r="P234" s="180">
        <v>0</v>
      </c>
      <c r="Q234" s="180">
        <f>ROUND(E234*P234,2)</f>
        <v>0</v>
      </c>
      <c r="R234" s="182"/>
      <c r="S234" s="182" t="s">
        <v>135</v>
      </c>
      <c r="T234" s="182" t="s">
        <v>135</v>
      </c>
      <c r="U234" s="182">
        <v>0.308</v>
      </c>
      <c r="V234" s="182">
        <f>ROUND(E234*U234,2)</f>
        <v>18.48</v>
      </c>
      <c r="W234" s="182"/>
      <c r="X234" s="183" t="s">
        <v>136</v>
      </c>
      <c r="Y234" s="156" t="s">
        <v>137</v>
      </c>
      <c r="Z234" s="146"/>
      <c r="AA234" s="146"/>
      <c r="AB234" s="146"/>
      <c r="AC234" s="146"/>
      <c r="AD234" s="146"/>
      <c r="AE234" s="146"/>
      <c r="AF234" s="146"/>
      <c r="AG234" s="146" t="s">
        <v>138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x14ac:dyDescent="0.25">
      <c r="A235" s="162" t="s">
        <v>130</v>
      </c>
      <c r="B235" s="163" t="s">
        <v>83</v>
      </c>
      <c r="C235" s="184" t="s">
        <v>84</v>
      </c>
      <c r="D235" s="164"/>
      <c r="E235" s="165"/>
      <c r="F235" s="166"/>
      <c r="G235" s="166">
        <f>SUMIF(AG236:AG261,"&lt;&gt;NOR",G236:G261)</f>
        <v>0</v>
      </c>
      <c r="H235" s="166"/>
      <c r="I235" s="166">
        <f>SUM(I236:I261)</f>
        <v>0</v>
      </c>
      <c r="J235" s="166"/>
      <c r="K235" s="166">
        <f>SUM(K236:K261)</f>
        <v>0</v>
      </c>
      <c r="L235" s="166"/>
      <c r="M235" s="166">
        <f>SUM(M236:M261)</f>
        <v>0</v>
      </c>
      <c r="N235" s="165"/>
      <c r="O235" s="165">
        <f>SUM(O236:O261)</f>
        <v>0.05</v>
      </c>
      <c r="P235" s="165"/>
      <c r="Q235" s="165">
        <f>SUM(Q236:Q261)</f>
        <v>42.589999999999996</v>
      </c>
      <c r="R235" s="166"/>
      <c r="S235" s="166"/>
      <c r="T235" s="166"/>
      <c r="U235" s="166"/>
      <c r="V235" s="166">
        <f>SUM(V236:V261)</f>
        <v>160.57999999999998</v>
      </c>
      <c r="W235" s="166"/>
      <c r="X235" s="167"/>
      <c r="Y235" s="161"/>
      <c r="AG235" t="s">
        <v>131</v>
      </c>
    </row>
    <row r="236" spans="1:60" outlineLevel="1" x14ac:dyDescent="0.25">
      <c r="A236" s="169">
        <v>75</v>
      </c>
      <c r="B236" s="170" t="s">
        <v>414</v>
      </c>
      <c r="C236" s="185" t="s">
        <v>415</v>
      </c>
      <c r="D236" s="171" t="s">
        <v>163</v>
      </c>
      <c r="E236" s="172">
        <v>5.2</v>
      </c>
      <c r="F236" s="173"/>
      <c r="G236" s="174">
        <f>ROUND(E236*F236,2)</f>
        <v>0</v>
      </c>
      <c r="H236" s="173"/>
      <c r="I236" s="174">
        <f>ROUND(E236*H236,2)</f>
        <v>0</v>
      </c>
      <c r="J236" s="173"/>
      <c r="K236" s="174">
        <f>ROUND(E236*J236,2)</f>
        <v>0</v>
      </c>
      <c r="L236" s="174">
        <v>21</v>
      </c>
      <c r="M236" s="174">
        <f>G236*(1+L236/100)</f>
        <v>0</v>
      </c>
      <c r="N236" s="172">
        <v>0</v>
      </c>
      <c r="O236" s="172">
        <f>ROUND(E236*N236,2)</f>
        <v>0</v>
      </c>
      <c r="P236" s="172">
        <v>2</v>
      </c>
      <c r="Q236" s="172">
        <f>ROUND(E236*P236,2)</f>
        <v>10.4</v>
      </c>
      <c r="R236" s="174"/>
      <c r="S236" s="174" t="s">
        <v>135</v>
      </c>
      <c r="T236" s="174" t="s">
        <v>135</v>
      </c>
      <c r="U236" s="174">
        <v>6.4359999999999999</v>
      </c>
      <c r="V236" s="174">
        <f>ROUND(E236*U236,2)</f>
        <v>33.47</v>
      </c>
      <c r="W236" s="174"/>
      <c r="X236" s="175" t="s">
        <v>136</v>
      </c>
      <c r="Y236" s="156" t="s">
        <v>137</v>
      </c>
      <c r="Z236" s="146"/>
      <c r="AA236" s="146"/>
      <c r="AB236" s="146"/>
      <c r="AC236" s="146"/>
      <c r="AD236" s="146"/>
      <c r="AE236" s="146"/>
      <c r="AF236" s="146"/>
      <c r="AG236" s="146" t="s">
        <v>138</v>
      </c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outlineLevel="2" x14ac:dyDescent="0.25">
      <c r="A237" s="153"/>
      <c r="B237" s="154"/>
      <c r="C237" s="186" t="s">
        <v>416</v>
      </c>
      <c r="D237" s="157"/>
      <c r="E237" s="158">
        <v>0.6</v>
      </c>
      <c r="F237" s="156"/>
      <c r="G237" s="156"/>
      <c r="H237" s="156"/>
      <c r="I237" s="156"/>
      <c r="J237" s="156"/>
      <c r="K237" s="156"/>
      <c r="L237" s="156"/>
      <c r="M237" s="156"/>
      <c r="N237" s="155"/>
      <c r="O237" s="155"/>
      <c r="P237" s="155"/>
      <c r="Q237" s="155"/>
      <c r="R237" s="156"/>
      <c r="S237" s="156"/>
      <c r="T237" s="156"/>
      <c r="U237" s="156"/>
      <c r="V237" s="156"/>
      <c r="W237" s="156"/>
      <c r="X237" s="156"/>
      <c r="Y237" s="156"/>
      <c r="Z237" s="146"/>
      <c r="AA237" s="146"/>
      <c r="AB237" s="146"/>
      <c r="AC237" s="146"/>
      <c r="AD237" s="146"/>
      <c r="AE237" s="146"/>
      <c r="AF237" s="146"/>
      <c r="AG237" s="146" t="s">
        <v>140</v>
      </c>
      <c r="AH237" s="146">
        <v>0</v>
      </c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46"/>
      <c r="BH237" s="146"/>
    </row>
    <row r="238" spans="1:60" outlineLevel="3" x14ac:dyDescent="0.25">
      <c r="A238" s="153"/>
      <c r="B238" s="154"/>
      <c r="C238" s="186" t="s">
        <v>417</v>
      </c>
      <c r="D238" s="157"/>
      <c r="E238" s="158">
        <v>0.6</v>
      </c>
      <c r="F238" s="156"/>
      <c r="G238" s="156"/>
      <c r="H238" s="156"/>
      <c r="I238" s="156"/>
      <c r="J238" s="156"/>
      <c r="K238" s="156"/>
      <c r="L238" s="156"/>
      <c r="M238" s="156"/>
      <c r="N238" s="155"/>
      <c r="O238" s="155"/>
      <c r="P238" s="155"/>
      <c r="Q238" s="155"/>
      <c r="R238" s="156"/>
      <c r="S238" s="156"/>
      <c r="T238" s="156"/>
      <c r="U238" s="156"/>
      <c r="V238" s="156"/>
      <c r="W238" s="156"/>
      <c r="X238" s="156"/>
      <c r="Y238" s="156"/>
      <c r="Z238" s="146"/>
      <c r="AA238" s="146"/>
      <c r="AB238" s="146"/>
      <c r="AC238" s="146"/>
      <c r="AD238" s="146"/>
      <c r="AE238" s="146"/>
      <c r="AF238" s="146"/>
      <c r="AG238" s="146" t="s">
        <v>140</v>
      </c>
      <c r="AH238" s="146">
        <v>0</v>
      </c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/>
      <c r="BH238" s="146"/>
    </row>
    <row r="239" spans="1:60" outlineLevel="3" x14ac:dyDescent="0.25">
      <c r="A239" s="153"/>
      <c r="B239" s="154"/>
      <c r="C239" s="186" t="s">
        <v>418</v>
      </c>
      <c r="D239" s="157"/>
      <c r="E239" s="158">
        <v>4</v>
      </c>
      <c r="F239" s="156"/>
      <c r="G239" s="156"/>
      <c r="H239" s="156"/>
      <c r="I239" s="156"/>
      <c r="J239" s="156"/>
      <c r="K239" s="156"/>
      <c r="L239" s="156"/>
      <c r="M239" s="156"/>
      <c r="N239" s="155"/>
      <c r="O239" s="155"/>
      <c r="P239" s="155"/>
      <c r="Q239" s="155"/>
      <c r="R239" s="156"/>
      <c r="S239" s="156"/>
      <c r="T239" s="156"/>
      <c r="U239" s="156"/>
      <c r="V239" s="156"/>
      <c r="W239" s="156"/>
      <c r="X239" s="156"/>
      <c r="Y239" s="156"/>
      <c r="Z239" s="146"/>
      <c r="AA239" s="146"/>
      <c r="AB239" s="146"/>
      <c r="AC239" s="146"/>
      <c r="AD239" s="146"/>
      <c r="AE239" s="146"/>
      <c r="AF239" s="146"/>
      <c r="AG239" s="146" t="s">
        <v>140</v>
      </c>
      <c r="AH239" s="146">
        <v>0</v>
      </c>
      <c r="AI239" s="146"/>
      <c r="AJ239" s="146"/>
      <c r="AK239" s="146"/>
      <c r="AL239" s="146"/>
      <c r="AM239" s="146"/>
      <c r="AN239" s="146"/>
      <c r="AO239" s="146"/>
      <c r="AP239" s="146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</row>
    <row r="240" spans="1:60" outlineLevel="1" x14ac:dyDescent="0.25">
      <c r="A240" s="169">
        <v>76</v>
      </c>
      <c r="B240" s="170" t="s">
        <v>419</v>
      </c>
      <c r="C240" s="185" t="s">
        <v>420</v>
      </c>
      <c r="D240" s="171" t="s">
        <v>163</v>
      </c>
      <c r="E240" s="172">
        <v>2.8912499999999999</v>
      </c>
      <c r="F240" s="173"/>
      <c r="G240" s="174">
        <f>ROUND(E240*F240,2)</f>
        <v>0</v>
      </c>
      <c r="H240" s="173"/>
      <c r="I240" s="174">
        <f>ROUND(E240*H240,2)</f>
        <v>0</v>
      </c>
      <c r="J240" s="173"/>
      <c r="K240" s="174">
        <f>ROUND(E240*J240,2)</f>
        <v>0</v>
      </c>
      <c r="L240" s="174">
        <v>21</v>
      </c>
      <c r="M240" s="174">
        <f>G240*(1+L240/100)</f>
        <v>0</v>
      </c>
      <c r="N240" s="172">
        <v>0</v>
      </c>
      <c r="O240" s="172">
        <f>ROUND(E240*N240,2)</f>
        <v>0</v>
      </c>
      <c r="P240" s="172">
        <v>2.4</v>
      </c>
      <c r="Q240" s="172">
        <f>ROUND(E240*P240,2)</f>
        <v>6.94</v>
      </c>
      <c r="R240" s="174"/>
      <c r="S240" s="174" t="s">
        <v>135</v>
      </c>
      <c r="T240" s="174" t="s">
        <v>135</v>
      </c>
      <c r="U240" s="174">
        <v>13.301</v>
      </c>
      <c r="V240" s="174">
        <f>ROUND(E240*U240,2)</f>
        <v>38.46</v>
      </c>
      <c r="W240" s="174"/>
      <c r="X240" s="175" t="s">
        <v>136</v>
      </c>
      <c r="Y240" s="156" t="s">
        <v>137</v>
      </c>
      <c r="Z240" s="146"/>
      <c r="AA240" s="146"/>
      <c r="AB240" s="146"/>
      <c r="AC240" s="146"/>
      <c r="AD240" s="146"/>
      <c r="AE240" s="146"/>
      <c r="AF240" s="146"/>
      <c r="AG240" s="146" t="s">
        <v>138</v>
      </c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2" x14ac:dyDescent="0.25">
      <c r="A241" s="153"/>
      <c r="B241" s="154"/>
      <c r="C241" s="186" t="s">
        <v>421</v>
      </c>
      <c r="D241" s="157"/>
      <c r="E241" s="158">
        <v>2.8912499999999999</v>
      </c>
      <c r="F241" s="156"/>
      <c r="G241" s="156"/>
      <c r="H241" s="156"/>
      <c r="I241" s="156"/>
      <c r="J241" s="156"/>
      <c r="K241" s="156"/>
      <c r="L241" s="156"/>
      <c r="M241" s="156"/>
      <c r="N241" s="155"/>
      <c r="O241" s="155"/>
      <c r="P241" s="155"/>
      <c r="Q241" s="155"/>
      <c r="R241" s="156"/>
      <c r="S241" s="156"/>
      <c r="T241" s="156"/>
      <c r="U241" s="156"/>
      <c r="V241" s="156"/>
      <c r="W241" s="156"/>
      <c r="X241" s="156"/>
      <c r="Y241" s="156"/>
      <c r="Z241" s="146"/>
      <c r="AA241" s="146"/>
      <c r="AB241" s="146"/>
      <c r="AC241" s="146"/>
      <c r="AD241" s="146"/>
      <c r="AE241" s="146"/>
      <c r="AF241" s="146"/>
      <c r="AG241" s="146" t="s">
        <v>140</v>
      </c>
      <c r="AH241" s="146">
        <v>0</v>
      </c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1" x14ac:dyDescent="0.25">
      <c r="A242" s="169">
        <v>77</v>
      </c>
      <c r="B242" s="170" t="s">
        <v>422</v>
      </c>
      <c r="C242" s="185" t="s">
        <v>423</v>
      </c>
      <c r="D242" s="171" t="s">
        <v>134</v>
      </c>
      <c r="E242" s="172">
        <v>79.42</v>
      </c>
      <c r="F242" s="173"/>
      <c r="G242" s="174">
        <f>ROUND(E242*F242,2)</f>
        <v>0</v>
      </c>
      <c r="H242" s="173"/>
      <c r="I242" s="174">
        <f>ROUND(E242*H242,2)</f>
        <v>0</v>
      </c>
      <c r="J242" s="173"/>
      <c r="K242" s="174">
        <f>ROUND(E242*J242,2)</f>
        <v>0</v>
      </c>
      <c r="L242" s="174">
        <v>21</v>
      </c>
      <c r="M242" s="174">
        <f>G242*(1+L242/100)</f>
        <v>0</v>
      </c>
      <c r="N242" s="172">
        <v>6.7000000000000002E-4</v>
      </c>
      <c r="O242" s="172">
        <f>ROUND(E242*N242,2)</f>
        <v>0.05</v>
      </c>
      <c r="P242" s="172">
        <v>0.184</v>
      </c>
      <c r="Q242" s="172">
        <f>ROUND(E242*P242,2)</f>
        <v>14.61</v>
      </c>
      <c r="R242" s="174"/>
      <c r="S242" s="174" t="s">
        <v>135</v>
      </c>
      <c r="T242" s="174" t="s">
        <v>135</v>
      </c>
      <c r="U242" s="174">
        <v>0.22700000000000001</v>
      </c>
      <c r="V242" s="174">
        <f>ROUND(E242*U242,2)</f>
        <v>18.03</v>
      </c>
      <c r="W242" s="174"/>
      <c r="X242" s="175" t="s">
        <v>136</v>
      </c>
      <c r="Y242" s="156" t="s">
        <v>137</v>
      </c>
      <c r="Z242" s="146"/>
      <c r="AA242" s="146"/>
      <c r="AB242" s="146"/>
      <c r="AC242" s="146"/>
      <c r="AD242" s="146"/>
      <c r="AE242" s="146"/>
      <c r="AF242" s="146"/>
      <c r="AG242" s="146" t="s">
        <v>138</v>
      </c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2" x14ac:dyDescent="0.25">
      <c r="A243" s="153"/>
      <c r="B243" s="154"/>
      <c r="C243" s="186" t="s">
        <v>424</v>
      </c>
      <c r="D243" s="157"/>
      <c r="E243" s="158">
        <v>57.92</v>
      </c>
      <c r="F243" s="156"/>
      <c r="G243" s="156"/>
      <c r="H243" s="156"/>
      <c r="I243" s="156"/>
      <c r="J243" s="156"/>
      <c r="K243" s="156"/>
      <c r="L243" s="156"/>
      <c r="M243" s="156"/>
      <c r="N243" s="155"/>
      <c r="O243" s="155"/>
      <c r="P243" s="155"/>
      <c r="Q243" s="155"/>
      <c r="R243" s="156"/>
      <c r="S243" s="156"/>
      <c r="T243" s="156"/>
      <c r="U243" s="156"/>
      <c r="V243" s="156"/>
      <c r="W243" s="156"/>
      <c r="X243" s="156"/>
      <c r="Y243" s="156"/>
      <c r="Z243" s="146"/>
      <c r="AA243" s="146"/>
      <c r="AB243" s="146"/>
      <c r="AC243" s="146"/>
      <c r="AD243" s="146"/>
      <c r="AE243" s="146"/>
      <c r="AF243" s="146"/>
      <c r="AG243" s="146" t="s">
        <v>140</v>
      </c>
      <c r="AH243" s="146">
        <v>0</v>
      </c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3" x14ac:dyDescent="0.25">
      <c r="A244" s="153"/>
      <c r="B244" s="154"/>
      <c r="C244" s="186" t="s">
        <v>425</v>
      </c>
      <c r="D244" s="157"/>
      <c r="E244" s="158">
        <v>21.5</v>
      </c>
      <c r="F244" s="156"/>
      <c r="G244" s="156"/>
      <c r="H244" s="156"/>
      <c r="I244" s="156"/>
      <c r="J244" s="156"/>
      <c r="K244" s="156"/>
      <c r="L244" s="156"/>
      <c r="M244" s="156"/>
      <c r="N244" s="155"/>
      <c r="O244" s="155"/>
      <c r="P244" s="155"/>
      <c r="Q244" s="155"/>
      <c r="R244" s="156"/>
      <c r="S244" s="156"/>
      <c r="T244" s="156"/>
      <c r="U244" s="156"/>
      <c r="V244" s="156"/>
      <c r="W244" s="156"/>
      <c r="X244" s="156"/>
      <c r="Y244" s="156"/>
      <c r="Z244" s="146"/>
      <c r="AA244" s="146"/>
      <c r="AB244" s="146"/>
      <c r="AC244" s="146"/>
      <c r="AD244" s="146"/>
      <c r="AE244" s="146"/>
      <c r="AF244" s="146"/>
      <c r="AG244" s="146" t="s">
        <v>140</v>
      </c>
      <c r="AH244" s="146">
        <v>0</v>
      </c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outlineLevel="1" x14ac:dyDescent="0.25">
      <c r="A245" s="169">
        <v>78</v>
      </c>
      <c r="B245" s="170" t="s">
        <v>426</v>
      </c>
      <c r="C245" s="185" t="s">
        <v>427</v>
      </c>
      <c r="D245" s="171" t="s">
        <v>158</v>
      </c>
      <c r="E245" s="172">
        <v>26.2</v>
      </c>
      <c r="F245" s="173"/>
      <c r="G245" s="174">
        <f>ROUND(E245*F245,2)</f>
        <v>0</v>
      </c>
      <c r="H245" s="173"/>
      <c r="I245" s="174">
        <f>ROUND(E245*H245,2)</f>
        <v>0</v>
      </c>
      <c r="J245" s="173"/>
      <c r="K245" s="174">
        <f>ROUND(E245*J245,2)</f>
        <v>0</v>
      </c>
      <c r="L245" s="174">
        <v>21</v>
      </c>
      <c r="M245" s="174">
        <f>G245*(1+L245/100)</f>
        <v>0</v>
      </c>
      <c r="N245" s="172">
        <v>0</v>
      </c>
      <c r="O245" s="172">
        <f>ROUND(E245*N245,2)</f>
        <v>0</v>
      </c>
      <c r="P245" s="172">
        <v>7.0000000000000007E-2</v>
      </c>
      <c r="Q245" s="172">
        <f>ROUND(E245*P245,2)</f>
        <v>1.83</v>
      </c>
      <c r="R245" s="174"/>
      <c r="S245" s="174" t="s">
        <v>135</v>
      </c>
      <c r="T245" s="174" t="s">
        <v>135</v>
      </c>
      <c r="U245" s="174">
        <v>0.64</v>
      </c>
      <c r="V245" s="174">
        <f>ROUND(E245*U245,2)</f>
        <v>16.77</v>
      </c>
      <c r="W245" s="174"/>
      <c r="X245" s="175" t="s">
        <v>136</v>
      </c>
      <c r="Y245" s="156" t="s">
        <v>137</v>
      </c>
      <c r="Z245" s="146"/>
      <c r="AA245" s="146"/>
      <c r="AB245" s="146"/>
      <c r="AC245" s="146"/>
      <c r="AD245" s="146"/>
      <c r="AE245" s="146"/>
      <c r="AF245" s="146"/>
      <c r="AG245" s="146" t="s">
        <v>138</v>
      </c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</row>
    <row r="246" spans="1:60" outlineLevel="2" x14ac:dyDescent="0.25">
      <c r="A246" s="153"/>
      <c r="B246" s="154"/>
      <c r="C246" s="186" t="s">
        <v>428</v>
      </c>
      <c r="D246" s="157"/>
      <c r="E246" s="158">
        <v>12</v>
      </c>
      <c r="F246" s="156"/>
      <c r="G246" s="156"/>
      <c r="H246" s="156"/>
      <c r="I246" s="156"/>
      <c r="J246" s="156"/>
      <c r="K246" s="156"/>
      <c r="L246" s="156"/>
      <c r="M246" s="156"/>
      <c r="N246" s="155"/>
      <c r="O246" s="155"/>
      <c r="P246" s="155"/>
      <c r="Q246" s="155"/>
      <c r="R246" s="156"/>
      <c r="S246" s="156"/>
      <c r="T246" s="156"/>
      <c r="U246" s="156"/>
      <c r="V246" s="156"/>
      <c r="W246" s="156"/>
      <c r="X246" s="156"/>
      <c r="Y246" s="156"/>
      <c r="Z246" s="146"/>
      <c r="AA246" s="146"/>
      <c r="AB246" s="146"/>
      <c r="AC246" s="146"/>
      <c r="AD246" s="146"/>
      <c r="AE246" s="146"/>
      <c r="AF246" s="146"/>
      <c r="AG246" s="146" t="s">
        <v>140</v>
      </c>
      <c r="AH246" s="146">
        <v>0</v>
      </c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outlineLevel="3" x14ac:dyDescent="0.25">
      <c r="A247" s="153"/>
      <c r="B247" s="154"/>
      <c r="C247" s="186" t="s">
        <v>429</v>
      </c>
      <c r="D247" s="157"/>
      <c r="E247" s="158">
        <v>11</v>
      </c>
      <c r="F247" s="156"/>
      <c r="G247" s="156"/>
      <c r="H247" s="156"/>
      <c r="I247" s="156"/>
      <c r="J247" s="156"/>
      <c r="K247" s="156"/>
      <c r="L247" s="156"/>
      <c r="M247" s="156"/>
      <c r="N247" s="155"/>
      <c r="O247" s="155"/>
      <c r="P247" s="155"/>
      <c r="Q247" s="155"/>
      <c r="R247" s="156"/>
      <c r="S247" s="156"/>
      <c r="T247" s="156"/>
      <c r="U247" s="156"/>
      <c r="V247" s="156"/>
      <c r="W247" s="156"/>
      <c r="X247" s="156"/>
      <c r="Y247" s="156"/>
      <c r="Z247" s="146"/>
      <c r="AA247" s="146"/>
      <c r="AB247" s="146"/>
      <c r="AC247" s="146"/>
      <c r="AD247" s="146"/>
      <c r="AE247" s="146"/>
      <c r="AF247" s="146"/>
      <c r="AG247" s="146" t="s">
        <v>140</v>
      </c>
      <c r="AH247" s="146">
        <v>0</v>
      </c>
      <c r="AI247" s="146"/>
      <c r="AJ247" s="146"/>
      <c r="AK247" s="146"/>
      <c r="AL247" s="146"/>
      <c r="AM247" s="146"/>
      <c r="AN247" s="146"/>
      <c r="AO247" s="146"/>
      <c r="AP247" s="146"/>
      <c r="AQ247" s="146"/>
      <c r="AR247" s="146"/>
      <c r="AS247" s="146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</row>
    <row r="248" spans="1:60" outlineLevel="3" x14ac:dyDescent="0.25">
      <c r="A248" s="153"/>
      <c r="B248" s="154"/>
      <c r="C248" s="186" t="s">
        <v>430</v>
      </c>
      <c r="D248" s="157"/>
      <c r="E248" s="158">
        <v>3.2</v>
      </c>
      <c r="F248" s="156"/>
      <c r="G248" s="156"/>
      <c r="H248" s="156"/>
      <c r="I248" s="156"/>
      <c r="J248" s="156"/>
      <c r="K248" s="156"/>
      <c r="L248" s="156"/>
      <c r="M248" s="156"/>
      <c r="N248" s="155"/>
      <c r="O248" s="155"/>
      <c r="P248" s="155"/>
      <c r="Q248" s="155"/>
      <c r="R248" s="156"/>
      <c r="S248" s="156"/>
      <c r="T248" s="156"/>
      <c r="U248" s="156"/>
      <c r="V248" s="156"/>
      <c r="W248" s="156"/>
      <c r="X248" s="156"/>
      <c r="Y248" s="156"/>
      <c r="Z248" s="146"/>
      <c r="AA248" s="146"/>
      <c r="AB248" s="146"/>
      <c r="AC248" s="146"/>
      <c r="AD248" s="146"/>
      <c r="AE248" s="146"/>
      <c r="AF248" s="146"/>
      <c r="AG248" s="146" t="s">
        <v>140</v>
      </c>
      <c r="AH248" s="146">
        <v>0</v>
      </c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</row>
    <row r="249" spans="1:60" outlineLevel="1" x14ac:dyDescent="0.25">
      <c r="A249" s="169">
        <v>79</v>
      </c>
      <c r="B249" s="170" t="s">
        <v>431</v>
      </c>
      <c r="C249" s="185" t="s">
        <v>432</v>
      </c>
      <c r="D249" s="171" t="s">
        <v>134</v>
      </c>
      <c r="E249" s="172">
        <v>1.3</v>
      </c>
      <c r="F249" s="173"/>
      <c r="G249" s="174">
        <f>ROUND(E249*F249,2)</f>
        <v>0</v>
      </c>
      <c r="H249" s="173"/>
      <c r="I249" s="174">
        <f>ROUND(E249*H249,2)</f>
        <v>0</v>
      </c>
      <c r="J249" s="173"/>
      <c r="K249" s="174">
        <f>ROUND(E249*J249,2)</f>
        <v>0</v>
      </c>
      <c r="L249" s="174">
        <v>21</v>
      </c>
      <c r="M249" s="174">
        <f>G249*(1+L249/100)</f>
        <v>0</v>
      </c>
      <c r="N249" s="172">
        <v>0</v>
      </c>
      <c r="O249" s="172">
        <f>ROUND(E249*N249,2)</f>
        <v>0</v>
      </c>
      <c r="P249" s="172">
        <v>0.432</v>
      </c>
      <c r="Q249" s="172">
        <f>ROUND(E249*P249,2)</f>
        <v>0.56000000000000005</v>
      </c>
      <c r="R249" s="174"/>
      <c r="S249" s="174" t="s">
        <v>135</v>
      </c>
      <c r="T249" s="174" t="s">
        <v>135</v>
      </c>
      <c r="U249" s="174">
        <v>3</v>
      </c>
      <c r="V249" s="174">
        <f>ROUND(E249*U249,2)</f>
        <v>3.9</v>
      </c>
      <c r="W249" s="174"/>
      <c r="X249" s="175" t="s">
        <v>136</v>
      </c>
      <c r="Y249" s="156" t="s">
        <v>137</v>
      </c>
      <c r="Z249" s="146"/>
      <c r="AA249" s="146"/>
      <c r="AB249" s="146"/>
      <c r="AC249" s="146"/>
      <c r="AD249" s="146"/>
      <c r="AE249" s="146"/>
      <c r="AF249" s="146"/>
      <c r="AG249" s="146" t="s">
        <v>138</v>
      </c>
      <c r="AH249" s="146"/>
      <c r="AI249" s="146"/>
      <c r="AJ249" s="146"/>
      <c r="AK249" s="146"/>
      <c r="AL249" s="146"/>
      <c r="AM249" s="146"/>
      <c r="AN249" s="146"/>
      <c r="AO249" s="146"/>
      <c r="AP249" s="146"/>
      <c r="AQ249" s="146"/>
      <c r="AR249" s="146"/>
      <c r="AS249" s="146"/>
      <c r="AT249" s="146"/>
      <c r="AU249" s="146"/>
      <c r="AV249" s="146"/>
      <c r="AW249" s="146"/>
      <c r="AX249" s="146"/>
      <c r="AY249" s="146"/>
      <c r="AZ249" s="146"/>
      <c r="BA249" s="146"/>
      <c r="BB249" s="146"/>
      <c r="BC249" s="146"/>
      <c r="BD249" s="146"/>
      <c r="BE249" s="146"/>
      <c r="BF249" s="146"/>
      <c r="BG249" s="146"/>
      <c r="BH249" s="146"/>
    </row>
    <row r="250" spans="1:60" outlineLevel="2" x14ac:dyDescent="0.25">
      <c r="A250" s="153"/>
      <c r="B250" s="154"/>
      <c r="C250" s="186" t="s">
        <v>433</v>
      </c>
      <c r="D250" s="157"/>
      <c r="E250" s="158">
        <v>0.5</v>
      </c>
      <c r="F250" s="156"/>
      <c r="G250" s="156"/>
      <c r="H250" s="156"/>
      <c r="I250" s="156"/>
      <c r="J250" s="156"/>
      <c r="K250" s="156"/>
      <c r="L250" s="156"/>
      <c r="M250" s="156"/>
      <c r="N250" s="155"/>
      <c r="O250" s="155"/>
      <c r="P250" s="155"/>
      <c r="Q250" s="155"/>
      <c r="R250" s="156"/>
      <c r="S250" s="156"/>
      <c r="T250" s="156"/>
      <c r="U250" s="156"/>
      <c r="V250" s="156"/>
      <c r="W250" s="156"/>
      <c r="X250" s="156"/>
      <c r="Y250" s="156"/>
      <c r="Z250" s="146"/>
      <c r="AA250" s="146"/>
      <c r="AB250" s="146"/>
      <c r="AC250" s="146"/>
      <c r="AD250" s="146"/>
      <c r="AE250" s="146"/>
      <c r="AF250" s="146"/>
      <c r="AG250" s="146" t="s">
        <v>140</v>
      </c>
      <c r="AH250" s="146">
        <v>0</v>
      </c>
      <c r="AI250" s="146"/>
      <c r="AJ250" s="146"/>
      <c r="AK250" s="146"/>
      <c r="AL250" s="146"/>
      <c r="AM250" s="146"/>
      <c r="AN250" s="146"/>
      <c r="AO250" s="146"/>
      <c r="AP250" s="146"/>
      <c r="AQ250" s="146"/>
      <c r="AR250" s="146"/>
      <c r="AS250" s="146"/>
      <c r="AT250" s="146"/>
      <c r="AU250" s="146"/>
      <c r="AV250" s="146"/>
      <c r="AW250" s="146"/>
      <c r="AX250" s="146"/>
      <c r="AY250" s="146"/>
      <c r="AZ250" s="146"/>
      <c r="BA250" s="146"/>
      <c r="BB250" s="146"/>
      <c r="BC250" s="146"/>
      <c r="BD250" s="146"/>
      <c r="BE250" s="146"/>
      <c r="BF250" s="146"/>
      <c r="BG250" s="146"/>
      <c r="BH250" s="146"/>
    </row>
    <row r="251" spans="1:60" outlineLevel="3" x14ac:dyDescent="0.25">
      <c r="A251" s="153"/>
      <c r="B251" s="154"/>
      <c r="C251" s="186" t="s">
        <v>434</v>
      </c>
      <c r="D251" s="157"/>
      <c r="E251" s="158">
        <v>0.8</v>
      </c>
      <c r="F251" s="156"/>
      <c r="G251" s="156"/>
      <c r="H251" s="156"/>
      <c r="I251" s="156"/>
      <c r="J251" s="156"/>
      <c r="K251" s="156"/>
      <c r="L251" s="156"/>
      <c r="M251" s="156"/>
      <c r="N251" s="155"/>
      <c r="O251" s="155"/>
      <c r="P251" s="155"/>
      <c r="Q251" s="155"/>
      <c r="R251" s="156"/>
      <c r="S251" s="156"/>
      <c r="T251" s="156"/>
      <c r="U251" s="156"/>
      <c r="V251" s="156"/>
      <c r="W251" s="156"/>
      <c r="X251" s="156"/>
      <c r="Y251" s="156"/>
      <c r="Z251" s="146"/>
      <c r="AA251" s="146"/>
      <c r="AB251" s="146"/>
      <c r="AC251" s="146"/>
      <c r="AD251" s="146"/>
      <c r="AE251" s="146"/>
      <c r="AF251" s="146"/>
      <c r="AG251" s="146" t="s">
        <v>140</v>
      </c>
      <c r="AH251" s="146">
        <v>0</v>
      </c>
      <c r="AI251" s="146"/>
      <c r="AJ251" s="146"/>
      <c r="AK251" s="146"/>
      <c r="AL251" s="146"/>
      <c r="AM251" s="146"/>
      <c r="AN251" s="146"/>
      <c r="AO251" s="146"/>
      <c r="AP251" s="146"/>
      <c r="AQ251" s="146"/>
      <c r="AR251" s="146"/>
      <c r="AS251" s="146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</row>
    <row r="252" spans="1:60" outlineLevel="1" x14ac:dyDescent="0.25">
      <c r="A252" s="169">
        <v>80</v>
      </c>
      <c r="B252" s="170" t="s">
        <v>435</v>
      </c>
      <c r="C252" s="185" t="s">
        <v>436</v>
      </c>
      <c r="D252" s="171" t="s">
        <v>158</v>
      </c>
      <c r="E252" s="172">
        <v>1.8</v>
      </c>
      <c r="F252" s="173"/>
      <c r="G252" s="174">
        <f>ROUND(E252*F252,2)</f>
        <v>0</v>
      </c>
      <c r="H252" s="173"/>
      <c r="I252" s="174">
        <f>ROUND(E252*H252,2)</f>
        <v>0</v>
      </c>
      <c r="J252" s="173"/>
      <c r="K252" s="174">
        <f>ROUND(E252*J252,2)</f>
        <v>0</v>
      </c>
      <c r="L252" s="174">
        <v>21</v>
      </c>
      <c r="M252" s="174">
        <f>G252*(1+L252/100)</f>
        <v>0</v>
      </c>
      <c r="N252" s="172">
        <v>4.2000000000000002E-4</v>
      </c>
      <c r="O252" s="172">
        <f>ROUND(E252*N252,2)</f>
        <v>0</v>
      </c>
      <c r="P252" s="172">
        <v>6.4000000000000005E-4</v>
      </c>
      <c r="Q252" s="172">
        <f>ROUND(E252*P252,2)</f>
        <v>0</v>
      </c>
      <c r="R252" s="174"/>
      <c r="S252" s="174" t="s">
        <v>135</v>
      </c>
      <c r="T252" s="174" t="s">
        <v>135</v>
      </c>
      <c r="U252" s="174">
        <v>2.4</v>
      </c>
      <c r="V252" s="174">
        <f>ROUND(E252*U252,2)</f>
        <v>4.32</v>
      </c>
      <c r="W252" s="174"/>
      <c r="X252" s="175" t="s">
        <v>136</v>
      </c>
      <c r="Y252" s="156" t="s">
        <v>137</v>
      </c>
      <c r="Z252" s="146"/>
      <c r="AA252" s="146"/>
      <c r="AB252" s="146"/>
      <c r="AC252" s="146"/>
      <c r="AD252" s="146"/>
      <c r="AE252" s="146"/>
      <c r="AF252" s="146"/>
      <c r="AG252" s="146" t="s">
        <v>138</v>
      </c>
      <c r="AH252" s="146"/>
      <c r="AI252" s="146"/>
      <c r="AJ252" s="146"/>
      <c r="AK252" s="146"/>
      <c r="AL252" s="146"/>
      <c r="AM252" s="146"/>
      <c r="AN252" s="146"/>
      <c r="AO252" s="146"/>
      <c r="AP252" s="146"/>
      <c r="AQ252" s="146"/>
      <c r="AR252" s="146"/>
      <c r="AS252" s="146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</row>
    <row r="253" spans="1:60" outlineLevel="2" x14ac:dyDescent="0.25">
      <c r="A253" s="153"/>
      <c r="B253" s="154"/>
      <c r="C253" s="186" t="s">
        <v>437</v>
      </c>
      <c r="D253" s="157"/>
      <c r="E253" s="158">
        <v>1.8</v>
      </c>
      <c r="F253" s="156"/>
      <c r="G253" s="156"/>
      <c r="H253" s="156"/>
      <c r="I253" s="156"/>
      <c r="J253" s="156"/>
      <c r="K253" s="156"/>
      <c r="L253" s="156"/>
      <c r="M253" s="156"/>
      <c r="N253" s="155"/>
      <c r="O253" s="155"/>
      <c r="P253" s="155"/>
      <c r="Q253" s="155"/>
      <c r="R253" s="156"/>
      <c r="S253" s="156"/>
      <c r="T253" s="156"/>
      <c r="U253" s="156"/>
      <c r="V253" s="156"/>
      <c r="W253" s="156"/>
      <c r="X253" s="156"/>
      <c r="Y253" s="156"/>
      <c r="Z253" s="146"/>
      <c r="AA253" s="146"/>
      <c r="AB253" s="146"/>
      <c r="AC253" s="146"/>
      <c r="AD253" s="146"/>
      <c r="AE253" s="146"/>
      <c r="AF253" s="146"/>
      <c r="AG253" s="146" t="s">
        <v>140</v>
      </c>
      <c r="AH253" s="146">
        <v>0</v>
      </c>
      <c r="AI253" s="146"/>
      <c r="AJ253" s="146"/>
      <c r="AK253" s="146"/>
      <c r="AL253" s="146"/>
      <c r="AM253" s="146"/>
      <c r="AN253" s="146"/>
      <c r="AO253" s="146"/>
      <c r="AP253" s="146"/>
      <c r="AQ253" s="146"/>
      <c r="AR253" s="146"/>
      <c r="AS253" s="146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</row>
    <row r="254" spans="1:60" outlineLevel="1" x14ac:dyDescent="0.25">
      <c r="A254" s="169">
        <v>81</v>
      </c>
      <c r="B254" s="170" t="s">
        <v>438</v>
      </c>
      <c r="C254" s="185" t="s">
        <v>439</v>
      </c>
      <c r="D254" s="171" t="s">
        <v>158</v>
      </c>
      <c r="E254" s="172">
        <v>5</v>
      </c>
      <c r="F254" s="173"/>
      <c r="G254" s="174">
        <f>ROUND(E254*F254,2)</f>
        <v>0</v>
      </c>
      <c r="H254" s="173"/>
      <c r="I254" s="174">
        <f>ROUND(E254*H254,2)</f>
        <v>0</v>
      </c>
      <c r="J254" s="173"/>
      <c r="K254" s="174">
        <f>ROUND(E254*J254,2)</f>
        <v>0</v>
      </c>
      <c r="L254" s="174">
        <v>21</v>
      </c>
      <c r="M254" s="174">
        <f>G254*(1+L254/100)</f>
        <v>0</v>
      </c>
      <c r="N254" s="172">
        <v>0</v>
      </c>
      <c r="O254" s="172">
        <f>ROUND(E254*N254,2)</f>
        <v>0</v>
      </c>
      <c r="P254" s="172">
        <v>3.6999999999999998E-2</v>
      </c>
      <c r="Q254" s="172">
        <f>ROUND(E254*P254,2)</f>
        <v>0.19</v>
      </c>
      <c r="R254" s="174"/>
      <c r="S254" s="174" t="s">
        <v>135</v>
      </c>
      <c r="T254" s="174" t="s">
        <v>135</v>
      </c>
      <c r="U254" s="174">
        <v>0.55000000000000004</v>
      </c>
      <c r="V254" s="174">
        <f>ROUND(E254*U254,2)</f>
        <v>2.75</v>
      </c>
      <c r="W254" s="174"/>
      <c r="X254" s="175" t="s">
        <v>136</v>
      </c>
      <c r="Y254" s="156" t="s">
        <v>137</v>
      </c>
      <c r="Z254" s="146"/>
      <c r="AA254" s="146"/>
      <c r="AB254" s="146"/>
      <c r="AC254" s="146"/>
      <c r="AD254" s="146"/>
      <c r="AE254" s="146"/>
      <c r="AF254" s="146"/>
      <c r="AG254" s="146" t="s">
        <v>138</v>
      </c>
      <c r="AH254" s="146"/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</row>
    <row r="255" spans="1:60" outlineLevel="2" x14ac:dyDescent="0.25">
      <c r="A255" s="153"/>
      <c r="B255" s="154"/>
      <c r="C255" s="186" t="s">
        <v>440</v>
      </c>
      <c r="D255" s="157"/>
      <c r="E255" s="158">
        <v>5</v>
      </c>
      <c r="F255" s="156"/>
      <c r="G255" s="156"/>
      <c r="H255" s="156"/>
      <c r="I255" s="156"/>
      <c r="J255" s="156"/>
      <c r="K255" s="156"/>
      <c r="L255" s="156"/>
      <c r="M255" s="156"/>
      <c r="N255" s="155"/>
      <c r="O255" s="155"/>
      <c r="P255" s="155"/>
      <c r="Q255" s="155"/>
      <c r="R255" s="156"/>
      <c r="S255" s="156"/>
      <c r="T255" s="156"/>
      <c r="U255" s="156"/>
      <c r="V255" s="156"/>
      <c r="W255" s="156"/>
      <c r="X255" s="156"/>
      <c r="Y255" s="156"/>
      <c r="Z255" s="146"/>
      <c r="AA255" s="146"/>
      <c r="AB255" s="146"/>
      <c r="AC255" s="146"/>
      <c r="AD255" s="146"/>
      <c r="AE255" s="146"/>
      <c r="AF255" s="146"/>
      <c r="AG255" s="146" t="s">
        <v>140</v>
      </c>
      <c r="AH255" s="146">
        <v>0</v>
      </c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</row>
    <row r="256" spans="1:60" outlineLevel="1" x14ac:dyDescent="0.25">
      <c r="A256" s="177">
        <v>82</v>
      </c>
      <c r="B256" s="178" t="s">
        <v>441</v>
      </c>
      <c r="C256" s="188" t="s">
        <v>442</v>
      </c>
      <c r="D256" s="179" t="s">
        <v>395</v>
      </c>
      <c r="E256" s="180">
        <v>5</v>
      </c>
      <c r="F256" s="181"/>
      <c r="G256" s="182">
        <f>ROUND(E256*F256,2)</f>
        <v>0</v>
      </c>
      <c r="H256" s="181"/>
      <c r="I256" s="182">
        <f>ROUND(E256*H256,2)</f>
        <v>0</v>
      </c>
      <c r="J256" s="181"/>
      <c r="K256" s="182">
        <f>ROUND(E256*J256,2)</f>
        <v>0</v>
      </c>
      <c r="L256" s="182">
        <v>21</v>
      </c>
      <c r="M256" s="182">
        <f>G256*(1+L256/100)</f>
        <v>0</v>
      </c>
      <c r="N256" s="180">
        <v>0</v>
      </c>
      <c r="O256" s="180">
        <f>ROUND(E256*N256,2)</f>
        <v>0</v>
      </c>
      <c r="P256" s="180">
        <v>4.4999999999999998E-2</v>
      </c>
      <c r="Q256" s="180">
        <f>ROUND(E256*P256,2)</f>
        <v>0.23</v>
      </c>
      <c r="R256" s="182"/>
      <c r="S256" s="182" t="s">
        <v>135</v>
      </c>
      <c r="T256" s="182" t="s">
        <v>135</v>
      </c>
      <c r="U256" s="182">
        <v>0.26</v>
      </c>
      <c r="V256" s="182">
        <f>ROUND(E256*U256,2)</f>
        <v>1.3</v>
      </c>
      <c r="W256" s="182"/>
      <c r="X256" s="183" t="s">
        <v>136</v>
      </c>
      <c r="Y256" s="156" t="s">
        <v>137</v>
      </c>
      <c r="Z256" s="146"/>
      <c r="AA256" s="146"/>
      <c r="AB256" s="146"/>
      <c r="AC256" s="146"/>
      <c r="AD256" s="146"/>
      <c r="AE256" s="146"/>
      <c r="AF256" s="146"/>
      <c r="AG256" s="146" t="s">
        <v>138</v>
      </c>
      <c r="AH256" s="146"/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1" x14ac:dyDescent="0.25">
      <c r="A257" s="169">
        <v>83</v>
      </c>
      <c r="B257" s="170" t="s">
        <v>443</v>
      </c>
      <c r="C257" s="185" t="s">
        <v>444</v>
      </c>
      <c r="D257" s="171" t="s">
        <v>134</v>
      </c>
      <c r="E257" s="172">
        <v>68.260000000000005</v>
      </c>
      <c r="F257" s="173"/>
      <c r="G257" s="174">
        <f>ROUND(E257*F257,2)</f>
        <v>0</v>
      </c>
      <c r="H257" s="173"/>
      <c r="I257" s="174">
        <f>ROUND(E257*H257,2)</f>
        <v>0</v>
      </c>
      <c r="J257" s="173"/>
      <c r="K257" s="174">
        <f>ROUND(E257*J257,2)</f>
        <v>0</v>
      </c>
      <c r="L257" s="174">
        <v>21</v>
      </c>
      <c r="M257" s="174">
        <f>G257*(1+L257/100)</f>
        <v>0</v>
      </c>
      <c r="N257" s="172">
        <v>0</v>
      </c>
      <c r="O257" s="172">
        <f>ROUND(E257*N257,2)</f>
        <v>0</v>
      </c>
      <c r="P257" s="172">
        <v>4.5999999999999999E-2</v>
      </c>
      <c r="Q257" s="172">
        <f>ROUND(E257*P257,2)</f>
        <v>3.14</v>
      </c>
      <c r="R257" s="174"/>
      <c r="S257" s="174" t="s">
        <v>135</v>
      </c>
      <c r="T257" s="174" t="s">
        <v>135</v>
      </c>
      <c r="U257" s="174">
        <v>0.26</v>
      </c>
      <c r="V257" s="174">
        <f>ROUND(E257*U257,2)</f>
        <v>17.75</v>
      </c>
      <c r="W257" s="174"/>
      <c r="X257" s="175" t="s">
        <v>136</v>
      </c>
      <c r="Y257" s="156" t="s">
        <v>137</v>
      </c>
      <c r="Z257" s="146"/>
      <c r="AA257" s="146"/>
      <c r="AB257" s="146"/>
      <c r="AC257" s="146"/>
      <c r="AD257" s="146"/>
      <c r="AE257" s="146"/>
      <c r="AF257" s="146"/>
      <c r="AG257" s="146" t="s">
        <v>138</v>
      </c>
      <c r="AH257" s="146"/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outlineLevel="2" x14ac:dyDescent="0.25">
      <c r="A258" s="153"/>
      <c r="B258" s="154"/>
      <c r="C258" s="186" t="s">
        <v>374</v>
      </c>
      <c r="D258" s="157"/>
      <c r="E258" s="158">
        <v>68.260000000000005</v>
      </c>
      <c r="F258" s="156"/>
      <c r="G258" s="156"/>
      <c r="H258" s="156"/>
      <c r="I258" s="156"/>
      <c r="J258" s="156"/>
      <c r="K258" s="156"/>
      <c r="L258" s="156"/>
      <c r="M258" s="156"/>
      <c r="N258" s="155"/>
      <c r="O258" s="155"/>
      <c r="P258" s="155"/>
      <c r="Q258" s="155"/>
      <c r="R258" s="156"/>
      <c r="S258" s="156"/>
      <c r="T258" s="156"/>
      <c r="U258" s="156"/>
      <c r="V258" s="156"/>
      <c r="W258" s="156"/>
      <c r="X258" s="156"/>
      <c r="Y258" s="156"/>
      <c r="Z258" s="146"/>
      <c r="AA258" s="146"/>
      <c r="AB258" s="146"/>
      <c r="AC258" s="146"/>
      <c r="AD258" s="146"/>
      <c r="AE258" s="146"/>
      <c r="AF258" s="146"/>
      <c r="AG258" s="146" t="s">
        <v>140</v>
      </c>
      <c r="AH258" s="146">
        <v>0</v>
      </c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outlineLevel="1" x14ac:dyDescent="0.25">
      <c r="A259" s="169">
        <v>84</v>
      </c>
      <c r="B259" s="170" t="s">
        <v>445</v>
      </c>
      <c r="C259" s="185" t="s">
        <v>446</v>
      </c>
      <c r="D259" s="171" t="s">
        <v>134</v>
      </c>
      <c r="E259" s="172">
        <v>79.42</v>
      </c>
      <c r="F259" s="173"/>
      <c r="G259" s="174">
        <f>ROUND(E259*F259,2)</f>
        <v>0</v>
      </c>
      <c r="H259" s="173"/>
      <c r="I259" s="174">
        <f>ROUND(E259*H259,2)</f>
        <v>0</v>
      </c>
      <c r="J259" s="173"/>
      <c r="K259" s="174">
        <f>ROUND(E259*J259,2)</f>
        <v>0</v>
      </c>
      <c r="L259" s="174">
        <v>21</v>
      </c>
      <c r="M259" s="174">
        <f>G259*(1+L259/100)</f>
        <v>0</v>
      </c>
      <c r="N259" s="172">
        <v>0</v>
      </c>
      <c r="O259" s="172">
        <f>ROUND(E259*N259,2)</f>
        <v>0</v>
      </c>
      <c r="P259" s="172">
        <v>5.8999999999999997E-2</v>
      </c>
      <c r="Q259" s="172">
        <f>ROUND(E259*P259,2)</f>
        <v>4.6900000000000004</v>
      </c>
      <c r="R259" s="174"/>
      <c r="S259" s="174" t="s">
        <v>135</v>
      </c>
      <c r="T259" s="174" t="s">
        <v>135</v>
      </c>
      <c r="U259" s="174">
        <v>0.3</v>
      </c>
      <c r="V259" s="174">
        <f>ROUND(E259*U259,2)</f>
        <v>23.83</v>
      </c>
      <c r="W259" s="174"/>
      <c r="X259" s="175" t="s">
        <v>136</v>
      </c>
      <c r="Y259" s="156" t="s">
        <v>137</v>
      </c>
      <c r="Z259" s="146"/>
      <c r="AA259" s="146"/>
      <c r="AB259" s="146"/>
      <c r="AC259" s="146"/>
      <c r="AD259" s="146"/>
      <c r="AE259" s="146"/>
      <c r="AF259" s="146"/>
      <c r="AG259" s="146" t="s">
        <v>138</v>
      </c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2" x14ac:dyDescent="0.25">
      <c r="A260" s="153"/>
      <c r="B260" s="154"/>
      <c r="C260" s="186" t="s">
        <v>424</v>
      </c>
      <c r="D260" s="157"/>
      <c r="E260" s="158">
        <v>57.92</v>
      </c>
      <c r="F260" s="156"/>
      <c r="G260" s="156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140</v>
      </c>
      <c r="AH260" s="146">
        <v>0</v>
      </c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3" x14ac:dyDescent="0.25">
      <c r="A261" s="153"/>
      <c r="B261" s="154"/>
      <c r="C261" s="186" t="s">
        <v>425</v>
      </c>
      <c r="D261" s="157"/>
      <c r="E261" s="158">
        <v>21.5</v>
      </c>
      <c r="F261" s="156"/>
      <c r="G261" s="15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140</v>
      </c>
      <c r="AH261" s="146">
        <v>0</v>
      </c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x14ac:dyDescent="0.25">
      <c r="A262" s="162" t="s">
        <v>130</v>
      </c>
      <c r="B262" s="163" t="s">
        <v>85</v>
      </c>
      <c r="C262" s="184" t="s">
        <v>86</v>
      </c>
      <c r="D262" s="164"/>
      <c r="E262" s="165"/>
      <c r="F262" s="166"/>
      <c r="G262" s="166">
        <f>SUMIF(AG263:AG263,"&lt;&gt;NOR",G263:G263)</f>
        <v>0</v>
      </c>
      <c r="H262" s="166"/>
      <c r="I262" s="166">
        <f>SUM(I263:I263)</f>
        <v>0</v>
      </c>
      <c r="J262" s="166"/>
      <c r="K262" s="166">
        <f>SUM(K263:K263)</f>
        <v>0</v>
      </c>
      <c r="L262" s="166"/>
      <c r="M262" s="166">
        <f>SUM(M263:M263)</f>
        <v>0</v>
      </c>
      <c r="N262" s="165"/>
      <c r="O262" s="165">
        <f>SUM(O263:O263)</f>
        <v>0</v>
      </c>
      <c r="P262" s="165"/>
      <c r="Q262" s="165">
        <f>SUM(Q263:Q263)</f>
        <v>0</v>
      </c>
      <c r="R262" s="166"/>
      <c r="S262" s="166"/>
      <c r="T262" s="166"/>
      <c r="U262" s="166"/>
      <c r="V262" s="166">
        <f>SUM(V263:V263)</f>
        <v>608.4</v>
      </c>
      <c r="W262" s="166"/>
      <c r="X262" s="167"/>
      <c r="Y262" s="161"/>
      <c r="AG262" t="s">
        <v>131</v>
      </c>
    </row>
    <row r="263" spans="1:60" outlineLevel="1" x14ac:dyDescent="0.25">
      <c r="A263" s="177">
        <v>85</v>
      </c>
      <c r="B263" s="178" t="s">
        <v>447</v>
      </c>
      <c r="C263" s="188" t="s">
        <v>448</v>
      </c>
      <c r="D263" s="179" t="s">
        <v>244</v>
      </c>
      <c r="E263" s="180">
        <v>648.26575000000003</v>
      </c>
      <c r="F263" s="181"/>
      <c r="G263" s="182">
        <f>ROUND(E263*F263,2)</f>
        <v>0</v>
      </c>
      <c r="H263" s="181"/>
      <c r="I263" s="182">
        <f>ROUND(E263*H263,2)</f>
        <v>0</v>
      </c>
      <c r="J263" s="181"/>
      <c r="K263" s="182">
        <f>ROUND(E263*J263,2)</f>
        <v>0</v>
      </c>
      <c r="L263" s="182">
        <v>21</v>
      </c>
      <c r="M263" s="182">
        <f>G263*(1+L263/100)</f>
        <v>0</v>
      </c>
      <c r="N263" s="180">
        <v>0</v>
      </c>
      <c r="O263" s="180">
        <f>ROUND(E263*N263,2)</f>
        <v>0</v>
      </c>
      <c r="P263" s="180">
        <v>0</v>
      </c>
      <c r="Q263" s="180">
        <f>ROUND(E263*P263,2)</f>
        <v>0</v>
      </c>
      <c r="R263" s="182"/>
      <c r="S263" s="182" t="s">
        <v>135</v>
      </c>
      <c r="T263" s="182" t="s">
        <v>135</v>
      </c>
      <c r="U263" s="182">
        <v>0.9385</v>
      </c>
      <c r="V263" s="182">
        <f>ROUND(E263*U263,2)</f>
        <v>608.4</v>
      </c>
      <c r="W263" s="182"/>
      <c r="X263" s="183" t="s">
        <v>449</v>
      </c>
      <c r="Y263" s="156" t="s">
        <v>137</v>
      </c>
      <c r="Z263" s="146"/>
      <c r="AA263" s="146"/>
      <c r="AB263" s="146"/>
      <c r="AC263" s="146"/>
      <c r="AD263" s="146"/>
      <c r="AE263" s="146"/>
      <c r="AF263" s="146"/>
      <c r="AG263" s="146" t="s">
        <v>450</v>
      </c>
      <c r="AH263" s="146"/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x14ac:dyDescent="0.25">
      <c r="A264" s="162" t="s">
        <v>130</v>
      </c>
      <c r="B264" s="163" t="s">
        <v>87</v>
      </c>
      <c r="C264" s="184" t="s">
        <v>88</v>
      </c>
      <c r="D264" s="164"/>
      <c r="E264" s="165"/>
      <c r="F264" s="166"/>
      <c r="G264" s="166">
        <f>SUMIF(AG265:AG283,"&lt;&gt;NOR",G265:G283)</f>
        <v>0</v>
      </c>
      <c r="H264" s="166"/>
      <c r="I264" s="166">
        <f>SUM(I265:I283)</f>
        <v>0</v>
      </c>
      <c r="J264" s="166"/>
      <c r="K264" s="166">
        <f>SUM(K265:K283)</f>
        <v>0</v>
      </c>
      <c r="L264" s="166"/>
      <c r="M264" s="166">
        <f>SUM(M265:M283)</f>
        <v>0</v>
      </c>
      <c r="N264" s="165"/>
      <c r="O264" s="165">
        <f>SUM(O265:O283)</f>
        <v>1.8199999999999998</v>
      </c>
      <c r="P264" s="165"/>
      <c r="Q264" s="165">
        <f>SUM(Q265:Q283)</f>
        <v>0.42</v>
      </c>
      <c r="R264" s="166"/>
      <c r="S264" s="166"/>
      <c r="T264" s="166"/>
      <c r="U264" s="166"/>
      <c r="V264" s="166">
        <f>SUM(V265:V283)</f>
        <v>192.44</v>
      </c>
      <c r="W264" s="166"/>
      <c r="X264" s="167"/>
      <c r="Y264" s="161"/>
      <c r="AG264" t="s">
        <v>131</v>
      </c>
    </row>
    <row r="265" spans="1:60" ht="30.6" outlineLevel="1" x14ac:dyDescent="0.25">
      <c r="A265" s="169">
        <v>86</v>
      </c>
      <c r="B265" s="170" t="s">
        <v>451</v>
      </c>
      <c r="C265" s="185" t="s">
        <v>452</v>
      </c>
      <c r="D265" s="171" t="s">
        <v>134</v>
      </c>
      <c r="E265" s="172">
        <v>264.53359999999998</v>
      </c>
      <c r="F265" s="173"/>
      <c r="G265" s="174">
        <f>ROUND(E265*F265,2)</f>
        <v>0</v>
      </c>
      <c r="H265" s="173"/>
      <c r="I265" s="174">
        <f>ROUND(E265*H265,2)</f>
        <v>0</v>
      </c>
      <c r="J265" s="173"/>
      <c r="K265" s="174">
        <f>ROUND(E265*J265,2)</f>
        <v>0</v>
      </c>
      <c r="L265" s="174">
        <v>21</v>
      </c>
      <c r="M265" s="174">
        <f>G265*(1+L265/100)</f>
        <v>0</v>
      </c>
      <c r="N265" s="172">
        <v>5.1999999999999995E-4</v>
      </c>
      <c r="O265" s="172">
        <f>ROUND(E265*N265,2)</f>
        <v>0.14000000000000001</v>
      </c>
      <c r="P265" s="172">
        <v>0</v>
      </c>
      <c r="Q265" s="172">
        <f>ROUND(E265*P265,2)</f>
        <v>0</v>
      </c>
      <c r="R265" s="174"/>
      <c r="S265" s="174" t="s">
        <v>135</v>
      </c>
      <c r="T265" s="174" t="s">
        <v>135</v>
      </c>
      <c r="U265" s="174">
        <v>4.9000000000000002E-2</v>
      </c>
      <c r="V265" s="174">
        <f>ROUND(E265*U265,2)</f>
        <v>12.96</v>
      </c>
      <c r="W265" s="174"/>
      <c r="X265" s="175" t="s">
        <v>136</v>
      </c>
      <c r="Y265" s="156" t="s">
        <v>137</v>
      </c>
      <c r="Z265" s="146"/>
      <c r="AA265" s="146"/>
      <c r="AB265" s="146"/>
      <c r="AC265" s="146"/>
      <c r="AD265" s="146"/>
      <c r="AE265" s="146"/>
      <c r="AF265" s="146"/>
      <c r="AG265" s="146" t="s">
        <v>138</v>
      </c>
      <c r="AH265" s="146"/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outlineLevel="2" x14ac:dyDescent="0.25">
      <c r="A266" s="153"/>
      <c r="B266" s="154"/>
      <c r="C266" s="186" t="s">
        <v>453</v>
      </c>
      <c r="D266" s="157"/>
      <c r="E266" s="158">
        <v>264.53359999999998</v>
      </c>
      <c r="F266" s="156"/>
      <c r="G266" s="156"/>
      <c r="H266" s="156"/>
      <c r="I266" s="156"/>
      <c r="J266" s="156"/>
      <c r="K266" s="156"/>
      <c r="L266" s="156"/>
      <c r="M266" s="156"/>
      <c r="N266" s="155"/>
      <c r="O266" s="155"/>
      <c r="P266" s="155"/>
      <c r="Q266" s="155"/>
      <c r="R266" s="156"/>
      <c r="S266" s="156"/>
      <c r="T266" s="156"/>
      <c r="U266" s="156"/>
      <c r="V266" s="156"/>
      <c r="W266" s="156"/>
      <c r="X266" s="156"/>
      <c r="Y266" s="156"/>
      <c r="Z266" s="146"/>
      <c r="AA266" s="146"/>
      <c r="AB266" s="146"/>
      <c r="AC266" s="146"/>
      <c r="AD266" s="146"/>
      <c r="AE266" s="146"/>
      <c r="AF266" s="146"/>
      <c r="AG266" s="146" t="s">
        <v>140</v>
      </c>
      <c r="AH266" s="146">
        <v>5</v>
      </c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ht="20.399999999999999" outlineLevel="1" x14ac:dyDescent="0.25">
      <c r="A267" s="169">
        <v>87</v>
      </c>
      <c r="B267" s="170" t="s">
        <v>454</v>
      </c>
      <c r="C267" s="185" t="s">
        <v>455</v>
      </c>
      <c r="D267" s="171" t="s">
        <v>134</v>
      </c>
      <c r="E267" s="172">
        <v>264.53359999999998</v>
      </c>
      <c r="F267" s="173"/>
      <c r="G267" s="174">
        <f>ROUND(E267*F267,2)</f>
        <v>0</v>
      </c>
      <c r="H267" s="173"/>
      <c r="I267" s="174">
        <f>ROUND(E267*H267,2)</f>
        <v>0</v>
      </c>
      <c r="J267" s="173"/>
      <c r="K267" s="174">
        <f>ROUND(E267*J267,2)</f>
        <v>0</v>
      </c>
      <c r="L267" s="174">
        <v>21</v>
      </c>
      <c r="M267" s="174">
        <f>G267*(1+L267/100)</f>
        <v>0</v>
      </c>
      <c r="N267" s="172">
        <v>8.0000000000000007E-5</v>
      </c>
      <c r="O267" s="172">
        <f>ROUND(E267*N267,2)</f>
        <v>0.02</v>
      </c>
      <c r="P267" s="172">
        <v>0</v>
      </c>
      <c r="Q267" s="172">
        <f>ROUND(E267*P267,2)</f>
        <v>0</v>
      </c>
      <c r="R267" s="174"/>
      <c r="S267" s="174" t="s">
        <v>135</v>
      </c>
      <c r="T267" s="174" t="s">
        <v>135</v>
      </c>
      <c r="U267" s="174">
        <v>0.34</v>
      </c>
      <c r="V267" s="174">
        <f>ROUND(E267*U267,2)</f>
        <v>89.94</v>
      </c>
      <c r="W267" s="174"/>
      <c r="X267" s="175" t="s">
        <v>136</v>
      </c>
      <c r="Y267" s="156" t="s">
        <v>137</v>
      </c>
      <c r="Z267" s="146"/>
      <c r="AA267" s="146"/>
      <c r="AB267" s="146"/>
      <c r="AC267" s="146"/>
      <c r="AD267" s="146"/>
      <c r="AE267" s="146"/>
      <c r="AF267" s="146"/>
      <c r="AG267" s="146" t="s">
        <v>138</v>
      </c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outlineLevel="2" x14ac:dyDescent="0.25">
      <c r="A268" s="153"/>
      <c r="B268" s="154"/>
      <c r="C268" s="186" t="s">
        <v>453</v>
      </c>
      <c r="D268" s="157"/>
      <c r="E268" s="158">
        <v>264.53359999999998</v>
      </c>
      <c r="F268" s="156"/>
      <c r="G268" s="156"/>
      <c r="H268" s="156"/>
      <c r="I268" s="156"/>
      <c r="J268" s="156"/>
      <c r="K268" s="156"/>
      <c r="L268" s="156"/>
      <c r="M268" s="156"/>
      <c r="N268" s="155"/>
      <c r="O268" s="155"/>
      <c r="P268" s="155"/>
      <c r="Q268" s="155"/>
      <c r="R268" s="156"/>
      <c r="S268" s="156"/>
      <c r="T268" s="156"/>
      <c r="U268" s="156"/>
      <c r="V268" s="156"/>
      <c r="W268" s="156"/>
      <c r="X268" s="156"/>
      <c r="Y268" s="156"/>
      <c r="Z268" s="146"/>
      <c r="AA268" s="146"/>
      <c r="AB268" s="146"/>
      <c r="AC268" s="146"/>
      <c r="AD268" s="146"/>
      <c r="AE268" s="146"/>
      <c r="AF268" s="146"/>
      <c r="AG268" s="146" t="s">
        <v>140</v>
      </c>
      <c r="AH268" s="146">
        <v>5</v>
      </c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ht="30.6" outlineLevel="1" x14ac:dyDescent="0.25">
      <c r="A269" s="169">
        <v>88</v>
      </c>
      <c r="B269" s="170" t="s">
        <v>456</v>
      </c>
      <c r="C269" s="185" t="s">
        <v>457</v>
      </c>
      <c r="D269" s="171" t="s">
        <v>134</v>
      </c>
      <c r="E269" s="172">
        <v>264.53359999999998</v>
      </c>
      <c r="F269" s="173"/>
      <c r="G269" s="174">
        <f>ROUND(E269*F269,2)</f>
        <v>0</v>
      </c>
      <c r="H269" s="173"/>
      <c r="I269" s="174">
        <f>ROUND(E269*H269,2)</f>
        <v>0</v>
      </c>
      <c r="J269" s="173"/>
      <c r="K269" s="174">
        <f>ROUND(E269*J269,2)</f>
        <v>0</v>
      </c>
      <c r="L269" s="174">
        <v>21</v>
      </c>
      <c r="M269" s="174">
        <f>G269*(1+L269/100)</f>
        <v>0</v>
      </c>
      <c r="N269" s="172">
        <v>5.2399999999999999E-3</v>
      </c>
      <c r="O269" s="172">
        <f>ROUND(E269*N269,2)</f>
        <v>1.39</v>
      </c>
      <c r="P269" s="172">
        <v>0</v>
      </c>
      <c r="Q269" s="172">
        <f>ROUND(E269*P269,2)</f>
        <v>0</v>
      </c>
      <c r="R269" s="174"/>
      <c r="S269" s="174" t="s">
        <v>135</v>
      </c>
      <c r="T269" s="174" t="s">
        <v>135</v>
      </c>
      <c r="U269" s="174">
        <v>0.26600000000000001</v>
      </c>
      <c r="V269" s="174">
        <f>ROUND(E269*U269,2)</f>
        <v>70.37</v>
      </c>
      <c r="W269" s="174"/>
      <c r="X269" s="175" t="s">
        <v>136</v>
      </c>
      <c r="Y269" s="156" t="s">
        <v>137</v>
      </c>
      <c r="Z269" s="146"/>
      <c r="AA269" s="146"/>
      <c r="AB269" s="146"/>
      <c r="AC269" s="146"/>
      <c r="AD269" s="146"/>
      <c r="AE269" s="146"/>
      <c r="AF269" s="146"/>
      <c r="AG269" s="146" t="s">
        <v>138</v>
      </c>
      <c r="AH269" s="146"/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</row>
    <row r="270" spans="1:60" outlineLevel="2" x14ac:dyDescent="0.25">
      <c r="A270" s="153"/>
      <c r="B270" s="154"/>
      <c r="C270" s="186" t="s">
        <v>380</v>
      </c>
      <c r="D270" s="157"/>
      <c r="E270" s="158">
        <v>40.637999999999998</v>
      </c>
      <c r="F270" s="156"/>
      <c r="G270" s="156"/>
      <c r="H270" s="156"/>
      <c r="I270" s="156"/>
      <c r="J270" s="156"/>
      <c r="K270" s="156"/>
      <c r="L270" s="156"/>
      <c r="M270" s="156"/>
      <c r="N270" s="155"/>
      <c r="O270" s="155"/>
      <c r="P270" s="155"/>
      <c r="Q270" s="155"/>
      <c r="R270" s="156"/>
      <c r="S270" s="156"/>
      <c r="T270" s="156"/>
      <c r="U270" s="156"/>
      <c r="V270" s="156"/>
      <c r="W270" s="156"/>
      <c r="X270" s="156"/>
      <c r="Y270" s="156"/>
      <c r="Z270" s="146"/>
      <c r="AA270" s="146"/>
      <c r="AB270" s="146"/>
      <c r="AC270" s="146"/>
      <c r="AD270" s="146"/>
      <c r="AE270" s="146"/>
      <c r="AF270" s="146"/>
      <c r="AG270" s="146" t="s">
        <v>140</v>
      </c>
      <c r="AH270" s="146">
        <v>0</v>
      </c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outlineLevel="3" x14ac:dyDescent="0.25">
      <c r="A271" s="153"/>
      <c r="B271" s="154"/>
      <c r="C271" s="186" t="s">
        <v>381</v>
      </c>
      <c r="D271" s="157"/>
      <c r="E271" s="158">
        <v>48.438000000000002</v>
      </c>
      <c r="F271" s="156"/>
      <c r="G271" s="156"/>
      <c r="H271" s="156"/>
      <c r="I271" s="156"/>
      <c r="J271" s="156"/>
      <c r="K271" s="156"/>
      <c r="L271" s="156"/>
      <c r="M271" s="156"/>
      <c r="N271" s="155"/>
      <c r="O271" s="155"/>
      <c r="P271" s="155"/>
      <c r="Q271" s="155"/>
      <c r="R271" s="156"/>
      <c r="S271" s="156"/>
      <c r="T271" s="156"/>
      <c r="U271" s="156"/>
      <c r="V271" s="156"/>
      <c r="W271" s="156"/>
      <c r="X271" s="156"/>
      <c r="Y271" s="156"/>
      <c r="Z271" s="146"/>
      <c r="AA271" s="146"/>
      <c r="AB271" s="146"/>
      <c r="AC271" s="146"/>
      <c r="AD271" s="146"/>
      <c r="AE271" s="146"/>
      <c r="AF271" s="146"/>
      <c r="AG271" s="146" t="s">
        <v>140</v>
      </c>
      <c r="AH271" s="146">
        <v>0</v>
      </c>
      <c r="AI271" s="146"/>
      <c r="AJ271" s="146"/>
      <c r="AK271" s="146"/>
      <c r="AL271" s="146"/>
      <c r="AM271" s="146"/>
      <c r="AN271" s="146"/>
      <c r="AO271" s="146"/>
      <c r="AP271" s="146"/>
      <c r="AQ271" s="146"/>
      <c r="AR271" s="146"/>
      <c r="AS271" s="146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</row>
    <row r="272" spans="1:60" outlineLevel="3" x14ac:dyDescent="0.25">
      <c r="A272" s="153"/>
      <c r="B272" s="154"/>
      <c r="C272" s="186" t="s">
        <v>382</v>
      </c>
      <c r="D272" s="157"/>
      <c r="E272" s="158">
        <v>47.615600000000001</v>
      </c>
      <c r="F272" s="156"/>
      <c r="G272" s="156"/>
      <c r="H272" s="156"/>
      <c r="I272" s="156"/>
      <c r="J272" s="156"/>
      <c r="K272" s="156"/>
      <c r="L272" s="156"/>
      <c r="M272" s="156"/>
      <c r="N272" s="155"/>
      <c r="O272" s="155"/>
      <c r="P272" s="155"/>
      <c r="Q272" s="155"/>
      <c r="R272" s="156"/>
      <c r="S272" s="156"/>
      <c r="T272" s="156"/>
      <c r="U272" s="156"/>
      <c r="V272" s="156"/>
      <c r="W272" s="156"/>
      <c r="X272" s="156"/>
      <c r="Y272" s="156"/>
      <c r="Z272" s="146"/>
      <c r="AA272" s="146"/>
      <c r="AB272" s="146"/>
      <c r="AC272" s="146"/>
      <c r="AD272" s="146"/>
      <c r="AE272" s="146"/>
      <c r="AF272" s="146"/>
      <c r="AG272" s="146" t="s">
        <v>140</v>
      </c>
      <c r="AH272" s="146">
        <v>0</v>
      </c>
      <c r="AI272" s="146"/>
      <c r="AJ272" s="146"/>
      <c r="AK272" s="146"/>
      <c r="AL272" s="146"/>
      <c r="AM272" s="146"/>
      <c r="AN272" s="146"/>
      <c r="AO272" s="146"/>
      <c r="AP272" s="146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</row>
    <row r="273" spans="1:60" outlineLevel="3" x14ac:dyDescent="0.25">
      <c r="A273" s="153"/>
      <c r="B273" s="154"/>
      <c r="C273" s="186" t="s">
        <v>383</v>
      </c>
      <c r="D273" s="157"/>
      <c r="E273" s="158">
        <v>25.76</v>
      </c>
      <c r="F273" s="156"/>
      <c r="G273" s="156"/>
      <c r="H273" s="156"/>
      <c r="I273" s="156"/>
      <c r="J273" s="156"/>
      <c r="K273" s="156"/>
      <c r="L273" s="156"/>
      <c r="M273" s="156"/>
      <c r="N273" s="155"/>
      <c r="O273" s="155"/>
      <c r="P273" s="155"/>
      <c r="Q273" s="155"/>
      <c r="R273" s="156"/>
      <c r="S273" s="156"/>
      <c r="T273" s="156"/>
      <c r="U273" s="156"/>
      <c r="V273" s="156"/>
      <c r="W273" s="156"/>
      <c r="X273" s="156"/>
      <c r="Y273" s="156"/>
      <c r="Z273" s="146"/>
      <c r="AA273" s="146"/>
      <c r="AB273" s="146"/>
      <c r="AC273" s="146"/>
      <c r="AD273" s="146"/>
      <c r="AE273" s="146"/>
      <c r="AF273" s="146"/>
      <c r="AG273" s="146" t="s">
        <v>140</v>
      </c>
      <c r="AH273" s="146">
        <v>0</v>
      </c>
      <c r="AI273" s="146"/>
      <c r="AJ273" s="146"/>
      <c r="AK273" s="146"/>
      <c r="AL273" s="146"/>
      <c r="AM273" s="146"/>
      <c r="AN273" s="146"/>
      <c r="AO273" s="146"/>
      <c r="AP273" s="146"/>
      <c r="AQ273" s="146"/>
      <c r="AR273" s="146"/>
      <c r="AS273" s="146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</row>
    <row r="274" spans="1:60" outlineLevel="3" x14ac:dyDescent="0.25">
      <c r="A274" s="153"/>
      <c r="B274" s="154"/>
      <c r="C274" s="186" t="s">
        <v>384</v>
      </c>
      <c r="D274" s="157"/>
      <c r="E274" s="158">
        <v>75.426000000000002</v>
      </c>
      <c r="F274" s="156"/>
      <c r="G274" s="156"/>
      <c r="H274" s="156"/>
      <c r="I274" s="156"/>
      <c r="J274" s="156"/>
      <c r="K274" s="156"/>
      <c r="L274" s="156"/>
      <c r="M274" s="156"/>
      <c r="N274" s="155"/>
      <c r="O274" s="155"/>
      <c r="P274" s="155"/>
      <c r="Q274" s="155"/>
      <c r="R274" s="156"/>
      <c r="S274" s="156"/>
      <c r="T274" s="156"/>
      <c r="U274" s="156"/>
      <c r="V274" s="156"/>
      <c r="W274" s="156"/>
      <c r="X274" s="156"/>
      <c r="Y274" s="156"/>
      <c r="Z274" s="146"/>
      <c r="AA274" s="146"/>
      <c r="AB274" s="146"/>
      <c r="AC274" s="146"/>
      <c r="AD274" s="146"/>
      <c r="AE274" s="146"/>
      <c r="AF274" s="146"/>
      <c r="AG274" s="146" t="s">
        <v>140</v>
      </c>
      <c r="AH274" s="146">
        <v>0</v>
      </c>
      <c r="AI274" s="146"/>
      <c r="AJ274" s="146"/>
      <c r="AK274" s="146"/>
      <c r="AL274" s="146"/>
      <c r="AM274" s="146"/>
      <c r="AN274" s="146"/>
      <c r="AO274" s="146"/>
      <c r="AP274" s="146"/>
      <c r="AQ274" s="146"/>
      <c r="AR274" s="146"/>
      <c r="AS274" s="146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</row>
    <row r="275" spans="1:60" outlineLevel="3" x14ac:dyDescent="0.25">
      <c r="A275" s="153"/>
      <c r="B275" s="154"/>
      <c r="C275" s="186" t="s">
        <v>385</v>
      </c>
      <c r="D275" s="157"/>
      <c r="E275" s="158">
        <v>26.655999999999999</v>
      </c>
      <c r="F275" s="156"/>
      <c r="G275" s="156"/>
      <c r="H275" s="156"/>
      <c r="I275" s="156"/>
      <c r="J275" s="156"/>
      <c r="K275" s="156"/>
      <c r="L275" s="156"/>
      <c r="M275" s="156"/>
      <c r="N275" s="155"/>
      <c r="O275" s="155"/>
      <c r="P275" s="155"/>
      <c r="Q275" s="155"/>
      <c r="R275" s="156"/>
      <c r="S275" s="156"/>
      <c r="T275" s="156"/>
      <c r="U275" s="156"/>
      <c r="V275" s="156"/>
      <c r="W275" s="156"/>
      <c r="X275" s="156"/>
      <c r="Y275" s="156"/>
      <c r="Z275" s="146"/>
      <c r="AA275" s="146"/>
      <c r="AB275" s="146"/>
      <c r="AC275" s="146"/>
      <c r="AD275" s="146"/>
      <c r="AE275" s="146"/>
      <c r="AF275" s="146"/>
      <c r="AG275" s="146" t="s">
        <v>140</v>
      </c>
      <c r="AH275" s="146">
        <v>0</v>
      </c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</row>
    <row r="276" spans="1:60" ht="20.399999999999999" outlineLevel="1" x14ac:dyDescent="0.25">
      <c r="A276" s="169">
        <v>89</v>
      </c>
      <c r="B276" s="170" t="s">
        <v>458</v>
      </c>
      <c r="C276" s="185" t="s">
        <v>459</v>
      </c>
      <c r="D276" s="171" t="s">
        <v>134</v>
      </c>
      <c r="E276" s="172">
        <v>79.42</v>
      </c>
      <c r="F276" s="173"/>
      <c r="G276" s="174">
        <f>ROUND(E276*F276,2)</f>
        <v>0</v>
      </c>
      <c r="H276" s="173"/>
      <c r="I276" s="174">
        <f>ROUND(E276*H276,2)</f>
        <v>0</v>
      </c>
      <c r="J276" s="173"/>
      <c r="K276" s="174">
        <f>ROUND(E276*J276,2)</f>
        <v>0</v>
      </c>
      <c r="L276" s="174">
        <v>21</v>
      </c>
      <c r="M276" s="174">
        <f>G276*(1+L276/100)</f>
        <v>0</v>
      </c>
      <c r="N276" s="172">
        <v>0</v>
      </c>
      <c r="O276" s="172">
        <f>ROUND(E276*N276,2)</f>
        <v>0</v>
      </c>
      <c r="P276" s="172">
        <v>5.2399999999999999E-3</v>
      </c>
      <c r="Q276" s="172">
        <f>ROUND(E276*P276,2)</f>
        <v>0.42</v>
      </c>
      <c r="R276" s="174"/>
      <c r="S276" s="174" t="s">
        <v>135</v>
      </c>
      <c r="T276" s="174" t="s">
        <v>135</v>
      </c>
      <c r="U276" s="174">
        <v>4.2000000000000003E-2</v>
      </c>
      <c r="V276" s="174">
        <f>ROUND(E276*U276,2)</f>
        <v>3.34</v>
      </c>
      <c r="W276" s="174"/>
      <c r="X276" s="175" t="s">
        <v>136</v>
      </c>
      <c r="Y276" s="156" t="s">
        <v>137</v>
      </c>
      <c r="Z276" s="146"/>
      <c r="AA276" s="146"/>
      <c r="AB276" s="146"/>
      <c r="AC276" s="146"/>
      <c r="AD276" s="146"/>
      <c r="AE276" s="146"/>
      <c r="AF276" s="146"/>
      <c r="AG276" s="146" t="s">
        <v>138</v>
      </c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</row>
    <row r="277" spans="1:60" outlineLevel="2" x14ac:dyDescent="0.25">
      <c r="A277" s="153"/>
      <c r="B277" s="154"/>
      <c r="C277" s="186" t="s">
        <v>424</v>
      </c>
      <c r="D277" s="157"/>
      <c r="E277" s="158">
        <v>57.92</v>
      </c>
      <c r="F277" s="156"/>
      <c r="G277" s="156"/>
      <c r="H277" s="156"/>
      <c r="I277" s="156"/>
      <c r="J277" s="156"/>
      <c r="K277" s="156"/>
      <c r="L277" s="156"/>
      <c r="M277" s="156"/>
      <c r="N277" s="155"/>
      <c r="O277" s="155"/>
      <c r="P277" s="155"/>
      <c r="Q277" s="155"/>
      <c r="R277" s="156"/>
      <c r="S277" s="156"/>
      <c r="T277" s="156"/>
      <c r="U277" s="156"/>
      <c r="V277" s="156"/>
      <c r="W277" s="156"/>
      <c r="X277" s="156"/>
      <c r="Y277" s="156"/>
      <c r="Z277" s="146"/>
      <c r="AA277" s="146"/>
      <c r="AB277" s="146"/>
      <c r="AC277" s="146"/>
      <c r="AD277" s="146"/>
      <c r="AE277" s="146"/>
      <c r="AF277" s="146"/>
      <c r="AG277" s="146" t="s">
        <v>140</v>
      </c>
      <c r="AH277" s="146">
        <v>0</v>
      </c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</row>
    <row r="278" spans="1:60" outlineLevel="3" x14ac:dyDescent="0.25">
      <c r="A278" s="153"/>
      <c r="B278" s="154"/>
      <c r="C278" s="186" t="s">
        <v>425</v>
      </c>
      <c r="D278" s="157"/>
      <c r="E278" s="158">
        <v>21.5</v>
      </c>
      <c r="F278" s="156"/>
      <c r="G278" s="156"/>
      <c r="H278" s="156"/>
      <c r="I278" s="156"/>
      <c r="J278" s="156"/>
      <c r="K278" s="156"/>
      <c r="L278" s="156"/>
      <c r="M278" s="156"/>
      <c r="N278" s="155"/>
      <c r="O278" s="155"/>
      <c r="P278" s="155"/>
      <c r="Q278" s="155"/>
      <c r="R278" s="156"/>
      <c r="S278" s="156"/>
      <c r="T278" s="156"/>
      <c r="U278" s="156"/>
      <c r="V278" s="156"/>
      <c r="W278" s="156"/>
      <c r="X278" s="156"/>
      <c r="Y278" s="156"/>
      <c r="Z278" s="146"/>
      <c r="AA278" s="146"/>
      <c r="AB278" s="146"/>
      <c r="AC278" s="146"/>
      <c r="AD278" s="146"/>
      <c r="AE278" s="146"/>
      <c r="AF278" s="146"/>
      <c r="AG278" s="146" t="s">
        <v>140</v>
      </c>
      <c r="AH278" s="146">
        <v>0</v>
      </c>
      <c r="AI278" s="146"/>
      <c r="AJ278" s="146"/>
      <c r="AK278" s="146"/>
      <c r="AL278" s="146"/>
      <c r="AM278" s="146"/>
      <c r="AN278" s="146"/>
      <c r="AO278" s="146"/>
      <c r="AP278" s="146"/>
      <c r="AQ278" s="146"/>
      <c r="AR278" s="146"/>
      <c r="AS278" s="146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</row>
    <row r="279" spans="1:60" ht="20.399999999999999" outlineLevel="1" x14ac:dyDescent="0.25">
      <c r="A279" s="169">
        <v>90</v>
      </c>
      <c r="B279" s="170" t="s">
        <v>460</v>
      </c>
      <c r="C279" s="185" t="s">
        <v>461</v>
      </c>
      <c r="D279" s="171" t="s">
        <v>158</v>
      </c>
      <c r="E279" s="172">
        <v>129.78</v>
      </c>
      <c r="F279" s="173"/>
      <c r="G279" s="174">
        <f>ROUND(E279*F279,2)</f>
        <v>0</v>
      </c>
      <c r="H279" s="173"/>
      <c r="I279" s="174">
        <f>ROUND(E279*H279,2)</f>
        <v>0</v>
      </c>
      <c r="J279" s="173"/>
      <c r="K279" s="174">
        <f>ROUND(E279*J279,2)</f>
        <v>0</v>
      </c>
      <c r="L279" s="174">
        <v>21</v>
      </c>
      <c r="M279" s="174">
        <f>G279*(1+L279/100)</f>
        <v>0</v>
      </c>
      <c r="N279" s="172">
        <v>5.2999999999999998E-4</v>
      </c>
      <c r="O279" s="172">
        <f>ROUND(E279*N279,2)</f>
        <v>7.0000000000000007E-2</v>
      </c>
      <c r="P279" s="172">
        <v>0</v>
      </c>
      <c r="Q279" s="172">
        <f>ROUND(E279*P279,2)</f>
        <v>0</v>
      </c>
      <c r="R279" s="174"/>
      <c r="S279" s="174" t="s">
        <v>135</v>
      </c>
      <c r="T279" s="174" t="s">
        <v>135</v>
      </c>
      <c r="U279" s="174">
        <v>0.1</v>
      </c>
      <c r="V279" s="174">
        <f>ROUND(E279*U279,2)</f>
        <v>12.98</v>
      </c>
      <c r="W279" s="174"/>
      <c r="X279" s="175" t="s">
        <v>136</v>
      </c>
      <c r="Y279" s="156" t="s">
        <v>137</v>
      </c>
      <c r="Z279" s="146"/>
      <c r="AA279" s="146"/>
      <c r="AB279" s="146"/>
      <c r="AC279" s="146"/>
      <c r="AD279" s="146"/>
      <c r="AE279" s="146"/>
      <c r="AF279" s="146"/>
      <c r="AG279" s="146" t="s">
        <v>138</v>
      </c>
      <c r="AH279" s="146"/>
      <c r="AI279" s="146"/>
      <c r="AJ279" s="146"/>
      <c r="AK279" s="146"/>
      <c r="AL279" s="146"/>
      <c r="AM279" s="146"/>
      <c r="AN279" s="146"/>
      <c r="AO279" s="146"/>
      <c r="AP279" s="146"/>
      <c r="AQ279" s="146"/>
      <c r="AR279" s="146"/>
      <c r="AS279" s="146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</row>
    <row r="280" spans="1:60" ht="20.399999999999999" outlineLevel="2" x14ac:dyDescent="0.25">
      <c r="A280" s="153"/>
      <c r="B280" s="154"/>
      <c r="C280" s="186" t="s">
        <v>462</v>
      </c>
      <c r="D280" s="157"/>
      <c r="E280" s="158">
        <v>129.78</v>
      </c>
      <c r="F280" s="156"/>
      <c r="G280" s="156"/>
      <c r="H280" s="156"/>
      <c r="I280" s="156"/>
      <c r="J280" s="156"/>
      <c r="K280" s="156"/>
      <c r="L280" s="156"/>
      <c r="M280" s="156"/>
      <c r="N280" s="155"/>
      <c r="O280" s="155"/>
      <c r="P280" s="155"/>
      <c r="Q280" s="155"/>
      <c r="R280" s="156"/>
      <c r="S280" s="156"/>
      <c r="T280" s="156"/>
      <c r="U280" s="156"/>
      <c r="V280" s="156"/>
      <c r="W280" s="156"/>
      <c r="X280" s="156"/>
      <c r="Y280" s="156"/>
      <c r="Z280" s="146"/>
      <c r="AA280" s="146"/>
      <c r="AB280" s="146"/>
      <c r="AC280" s="146"/>
      <c r="AD280" s="146"/>
      <c r="AE280" s="146"/>
      <c r="AF280" s="146"/>
      <c r="AG280" s="146" t="s">
        <v>140</v>
      </c>
      <c r="AH280" s="146">
        <v>0</v>
      </c>
      <c r="AI280" s="146"/>
      <c r="AJ280" s="146"/>
      <c r="AK280" s="146"/>
      <c r="AL280" s="146"/>
      <c r="AM280" s="146"/>
      <c r="AN280" s="146"/>
      <c r="AO280" s="146"/>
      <c r="AP280" s="146"/>
      <c r="AQ280" s="146"/>
      <c r="AR280" s="146"/>
      <c r="AS280" s="146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</row>
    <row r="281" spans="1:60" outlineLevel="1" x14ac:dyDescent="0.25">
      <c r="A281" s="169">
        <v>91</v>
      </c>
      <c r="B281" s="170" t="s">
        <v>463</v>
      </c>
      <c r="C281" s="185" t="s">
        <v>464</v>
      </c>
      <c r="D281" s="171" t="s">
        <v>134</v>
      </c>
      <c r="E281" s="172">
        <v>370.34703999999999</v>
      </c>
      <c r="F281" s="173"/>
      <c r="G281" s="174">
        <f>ROUND(E281*F281,2)</f>
        <v>0</v>
      </c>
      <c r="H281" s="173"/>
      <c r="I281" s="174">
        <f>ROUND(E281*H281,2)</f>
        <v>0</v>
      </c>
      <c r="J281" s="173"/>
      <c r="K281" s="174">
        <f>ROUND(E281*J281,2)</f>
        <v>0</v>
      </c>
      <c r="L281" s="174">
        <v>21</v>
      </c>
      <c r="M281" s="174">
        <f>G281*(1+L281/100)</f>
        <v>0</v>
      </c>
      <c r="N281" s="172">
        <v>5.5000000000000003E-4</v>
      </c>
      <c r="O281" s="172">
        <f>ROUND(E281*N281,2)</f>
        <v>0.2</v>
      </c>
      <c r="P281" s="172">
        <v>0</v>
      </c>
      <c r="Q281" s="172">
        <f>ROUND(E281*P281,2)</f>
        <v>0</v>
      </c>
      <c r="R281" s="174" t="s">
        <v>245</v>
      </c>
      <c r="S281" s="174" t="s">
        <v>135</v>
      </c>
      <c r="T281" s="174" t="s">
        <v>135</v>
      </c>
      <c r="U281" s="174">
        <v>0</v>
      </c>
      <c r="V281" s="174">
        <f>ROUND(E281*U281,2)</f>
        <v>0</v>
      </c>
      <c r="W281" s="174"/>
      <c r="X281" s="175" t="s">
        <v>246</v>
      </c>
      <c r="Y281" s="156" t="s">
        <v>137</v>
      </c>
      <c r="Z281" s="146"/>
      <c r="AA281" s="146"/>
      <c r="AB281" s="146"/>
      <c r="AC281" s="146"/>
      <c r="AD281" s="146"/>
      <c r="AE281" s="146"/>
      <c r="AF281" s="146"/>
      <c r="AG281" s="146" t="s">
        <v>247</v>
      </c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</row>
    <row r="282" spans="1:60" outlineLevel="2" x14ac:dyDescent="0.25">
      <c r="A282" s="153"/>
      <c r="B282" s="154"/>
      <c r="C282" s="186" t="s">
        <v>465</v>
      </c>
      <c r="D282" s="157"/>
      <c r="E282" s="158">
        <v>370.34703999999999</v>
      </c>
      <c r="F282" s="156"/>
      <c r="G282" s="156"/>
      <c r="H282" s="156"/>
      <c r="I282" s="156"/>
      <c r="J282" s="156"/>
      <c r="K282" s="156"/>
      <c r="L282" s="156"/>
      <c r="M282" s="156"/>
      <c r="N282" s="155"/>
      <c r="O282" s="155"/>
      <c r="P282" s="155"/>
      <c r="Q282" s="155"/>
      <c r="R282" s="156"/>
      <c r="S282" s="156"/>
      <c r="T282" s="156"/>
      <c r="U282" s="156"/>
      <c r="V282" s="156"/>
      <c r="W282" s="156"/>
      <c r="X282" s="156"/>
      <c r="Y282" s="156"/>
      <c r="Z282" s="146"/>
      <c r="AA282" s="146"/>
      <c r="AB282" s="146"/>
      <c r="AC282" s="146"/>
      <c r="AD282" s="146"/>
      <c r="AE282" s="146"/>
      <c r="AF282" s="146"/>
      <c r="AG282" s="146" t="s">
        <v>140</v>
      </c>
      <c r="AH282" s="146">
        <v>5</v>
      </c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</row>
    <row r="283" spans="1:60" outlineLevel="1" x14ac:dyDescent="0.25">
      <c r="A283" s="177">
        <v>92</v>
      </c>
      <c r="B283" s="178" t="s">
        <v>466</v>
      </c>
      <c r="C283" s="188" t="s">
        <v>467</v>
      </c>
      <c r="D283" s="179" t="s">
        <v>244</v>
      </c>
      <c r="E283" s="180">
        <v>1.81735</v>
      </c>
      <c r="F283" s="181"/>
      <c r="G283" s="182">
        <f>ROUND(E283*F283,2)</f>
        <v>0</v>
      </c>
      <c r="H283" s="181"/>
      <c r="I283" s="182">
        <f>ROUND(E283*H283,2)</f>
        <v>0</v>
      </c>
      <c r="J283" s="181"/>
      <c r="K283" s="182">
        <f>ROUND(E283*J283,2)</f>
        <v>0</v>
      </c>
      <c r="L283" s="182">
        <v>21</v>
      </c>
      <c r="M283" s="182">
        <f>G283*(1+L283/100)</f>
        <v>0</v>
      </c>
      <c r="N283" s="180">
        <v>0</v>
      </c>
      <c r="O283" s="180">
        <f>ROUND(E283*N283,2)</f>
        <v>0</v>
      </c>
      <c r="P283" s="180">
        <v>0</v>
      </c>
      <c r="Q283" s="180">
        <f>ROUND(E283*P283,2)</f>
        <v>0</v>
      </c>
      <c r="R283" s="182"/>
      <c r="S283" s="182" t="s">
        <v>135</v>
      </c>
      <c r="T283" s="182" t="s">
        <v>135</v>
      </c>
      <c r="U283" s="182">
        <v>1.5669999999999999</v>
      </c>
      <c r="V283" s="182">
        <f>ROUND(E283*U283,2)</f>
        <v>2.85</v>
      </c>
      <c r="W283" s="182"/>
      <c r="X283" s="183" t="s">
        <v>449</v>
      </c>
      <c r="Y283" s="156" t="s">
        <v>137</v>
      </c>
      <c r="Z283" s="146"/>
      <c r="AA283" s="146"/>
      <c r="AB283" s="146"/>
      <c r="AC283" s="146"/>
      <c r="AD283" s="146"/>
      <c r="AE283" s="146"/>
      <c r="AF283" s="146"/>
      <c r="AG283" s="146" t="s">
        <v>450</v>
      </c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</row>
    <row r="284" spans="1:60" x14ac:dyDescent="0.25">
      <c r="A284" s="162" t="s">
        <v>130</v>
      </c>
      <c r="B284" s="163" t="s">
        <v>89</v>
      </c>
      <c r="C284" s="184" t="s">
        <v>90</v>
      </c>
      <c r="D284" s="164"/>
      <c r="E284" s="165"/>
      <c r="F284" s="166"/>
      <c r="G284" s="166">
        <f>SUMIF(AG285:AG289,"&lt;&gt;NOR",G285:G289)</f>
        <v>0</v>
      </c>
      <c r="H284" s="166"/>
      <c r="I284" s="166">
        <f>SUM(I285:I289)</f>
        <v>0</v>
      </c>
      <c r="J284" s="166"/>
      <c r="K284" s="166">
        <f>SUM(K285:K289)</f>
        <v>0</v>
      </c>
      <c r="L284" s="166"/>
      <c r="M284" s="166">
        <f>SUM(M285:M289)</f>
        <v>0</v>
      </c>
      <c r="N284" s="165"/>
      <c r="O284" s="165">
        <f>SUM(O285:O289)</f>
        <v>0.59</v>
      </c>
      <c r="P284" s="165"/>
      <c r="Q284" s="165">
        <f>SUM(Q285:Q289)</f>
        <v>0.18</v>
      </c>
      <c r="R284" s="166"/>
      <c r="S284" s="166"/>
      <c r="T284" s="166"/>
      <c r="U284" s="166"/>
      <c r="V284" s="166">
        <f>SUM(V285:V289)</f>
        <v>7.62</v>
      </c>
      <c r="W284" s="166"/>
      <c r="X284" s="167"/>
      <c r="Y284" s="161"/>
      <c r="AG284" t="s">
        <v>131</v>
      </c>
    </row>
    <row r="285" spans="1:60" ht="20.399999999999999" outlineLevel="1" x14ac:dyDescent="0.25">
      <c r="A285" s="177">
        <v>93</v>
      </c>
      <c r="B285" s="178" t="s">
        <v>468</v>
      </c>
      <c r="C285" s="188" t="s">
        <v>469</v>
      </c>
      <c r="D285" s="179" t="s">
        <v>395</v>
      </c>
      <c r="E285" s="180">
        <v>7</v>
      </c>
      <c r="F285" s="181"/>
      <c r="G285" s="182">
        <f>ROUND(E285*F285,2)</f>
        <v>0</v>
      </c>
      <c r="H285" s="181"/>
      <c r="I285" s="182">
        <f>ROUND(E285*H285,2)</f>
        <v>0</v>
      </c>
      <c r="J285" s="181"/>
      <c r="K285" s="182">
        <f>ROUND(E285*J285,2)</f>
        <v>0</v>
      </c>
      <c r="L285" s="182">
        <v>21</v>
      </c>
      <c r="M285" s="182">
        <f>G285*(1+L285/100)</f>
        <v>0</v>
      </c>
      <c r="N285" s="180">
        <v>8.3799999999999999E-2</v>
      </c>
      <c r="O285" s="180">
        <f>ROUND(E285*N285,2)</f>
        <v>0.59</v>
      </c>
      <c r="P285" s="180">
        <v>0</v>
      </c>
      <c r="Q285" s="180">
        <f>ROUND(E285*P285,2)</f>
        <v>0</v>
      </c>
      <c r="R285" s="182"/>
      <c r="S285" s="182" t="s">
        <v>135</v>
      </c>
      <c r="T285" s="182" t="s">
        <v>135</v>
      </c>
      <c r="U285" s="182">
        <v>0.5</v>
      </c>
      <c r="V285" s="182">
        <f>ROUND(E285*U285,2)</f>
        <v>3.5</v>
      </c>
      <c r="W285" s="182"/>
      <c r="X285" s="183" t="s">
        <v>136</v>
      </c>
      <c r="Y285" s="156" t="s">
        <v>137</v>
      </c>
      <c r="Z285" s="146"/>
      <c r="AA285" s="146"/>
      <c r="AB285" s="146"/>
      <c r="AC285" s="146"/>
      <c r="AD285" s="146"/>
      <c r="AE285" s="146"/>
      <c r="AF285" s="146"/>
      <c r="AG285" s="146" t="s">
        <v>138</v>
      </c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</row>
    <row r="286" spans="1:60" outlineLevel="1" x14ac:dyDescent="0.25">
      <c r="A286" s="177">
        <v>94</v>
      </c>
      <c r="B286" s="178" t="s">
        <v>470</v>
      </c>
      <c r="C286" s="188" t="s">
        <v>471</v>
      </c>
      <c r="D286" s="179" t="s">
        <v>395</v>
      </c>
      <c r="E286" s="180">
        <v>7</v>
      </c>
      <c r="F286" s="181"/>
      <c r="G286" s="182">
        <f>ROUND(E286*F286,2)</f>
        <v>0</v>
      </c>
      <c r="H286" s="181"/>
      <c r="I286" s="182">
        <f>ROUND(E286*H286,2)</f>
        <v>0</v>
      </c>
      <c r="J286" s="181"/>
      <c r="K286" s="182">
        <f>ROUND(E286*J286,2)</f>
        <v>0</v>
      </c>
      <c r="L286" s="182">
        <v>21</v>
      </c>
      <c r="M286" s="182">
        <f>G286*(1+L286/100)</f>
        <v>0</v>
      </c>
      <c r="N286" s="180">
        <v>0</v>
      </c>
      <c r="O286" s="180">
        <f>ROUND(E286*N286,2)</f>
        <v>0</v>
      </c>
      <c r="P286" s="180">
        <v>2.5170000000000001E-2</v>
      </c>
      <c r="Q286" s="180">
        <f>ROUND(E286*P286,2)</f>
        <v>0.18</v>
      </c>
      <c r="R286" s="182"/>
      <c r="S286" s="182" t="s">
        <v>135</v>
      </c>
      <c r="T286" s="182" t="s">
        <v>135</v>
      </c>
      <c r="U286" s="182">
        <v>0.46500000000000002</v>
      </c>
      <c r="V286" s="182">
        <f>ROUND(E286*U286,2)</f>
        <v>3.26</v>
      </c>
      <c r="W286" s="182"/>
      <c r="X286" s="183" t="s">
        <v>136</v>
      </c>
      <c r="Y286" s="156" t="s">
        <v>137</v>
      </c>
      <c r="Z286" s="146"/>
      <c r="AA286" s="146"/>
      <c r="AB286" s="146"/>
      <c r="AC286" s="146"/>
      <c r="AD286" s="146"/>
      <c r="AE286" s="146"/>
      <c r="AF286" s="146"/>
      <c r="AG286" s="146" t="s">
        <v>138</v>
      </c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</row>
    <row r="287" spans="1:60" outlineLevel="1" x14ac:dyDescent="0.25">
      <c r="A287" s="177">
        <v>95</v>
      </c>
      <c r="B287" s="178" t="s">
        <v>472</v>
      </c>
      <c r="C287" s="188" t="s">
        <v>473</v>
      </c>
      <c r="D287" s="179" t="s">
        <v>474</v>
      </c>
      <c r="E287" s="180">
        <v>7</v>
      </c>
      <c r="F287" s="181"/>
      <c r="G287" s="182">
        <f>ROUND(E287*F287,2)</f>
        <v>0</v>
      </c>
      <c r="H287" s="181"/>
      <c r="I287" s="182">
        <f>ROUND(E287*H287,2)</f>
        <v>0</v>
      </c>
      <c r="J287" s="181"/>
      <c r="K287" s="182">
        <f>ROUND(E287*J287,2)</f>
        <v>0</v>
      </c>
      <c r="L287" s="182">
        <v>21</v>
      </c>
      <c r="M287" s="182">
        <f>G287*(1+L287/100)</f>
        <v>0</v>
      </c>
      <c r="N287" s="180">
        <v>0</v>
      </c>
      <c r="O287" s="180">
        <f>ROUND(E287*N287,2)</f>
        <v>0</v>
      </c>
      <c r="P287" s="180">
        <v>0</v>
      </c>
      <c r="Q287" s="180">
        <f>ROUND(E287*P287,2)</f>
        <v>0</v>
      </c>
      <c r="R287" s="182"/>
      <c r="S287" s="182" t="s">
        <v>241</v>
      </c>
      <c r="T287" s="182" t="s">
        <v>475</v>
      </c>
      <c r="U287" s="182">
        <v>0</v>
      </c>
      <c r="V287" s="182">
        <f>ROUND(E287*U287,2)</f>
        <v>0</v>
      </c>
      <c r="W287" s="182"/>
      <c r="X287" s="183" t="s">
        <v>136</v>
      </c>
      <c r="Y287" s="156" t="s">
        <v>137</v>
      </c>
      <c r="Z287" s="146"/>
      <c r="AA287" s="146"/>
      <c r="AB287" s="146"/>
      <c r="AC287" s="146"/>
      <c r="AD287" s="146"/>
      <c r="AE287" s="146"/>
      <c r="AF287" s="146"/>
      <c r="AG287" s="146" t="s">
        <v>138</v>
      </c>
      <c r="AH287" s="146"/>
      <c r="AI287" s="146"/>
      <c r="AJ287" s="146"/>
      <c r="AK287" s="146"/>
      <c r="AL287" s="146"/>
      <c r="AM287" s="146"/>
      <c r="AN287" s="146"/>
      <c r="AO287" s="146"/>
      <c r="AP287" s="146"/>
      <c r="AQ287" s="146"/>
      <c r="AR287" s="146"/>
      <c r="AS287" s="146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</row>
    <row r="288" spans="1:60" ht="20.399999999999999" outlineLevel="1" x14ac:dyDescent="0.25">
      <c r="A288" s="177">
        <v>96</v>
      </c>
      <c r="B288" s="178" t="s">
        <v>476</v>
      </c>
      <c r="C288" s="188" t="s">
        <v>477</v>
      </c>
      <c r="D288" s="179" t="s">
        <v>474</v>
      </c>
      <c r="E288" s="180">
        <v>8</v>
      </c>
      <c r="F288" s="181"/>
      <c r="G288" s="182">
        <f>ROUND(E288*F288,2)</f>
        <v>0</v>
      </c>
      <c r="H288" s="181"/>
      <c r="I288" s="182">
        <f>ROUND(E288*H288,2)</f>
        <v>0</v>
      </c>
      <c r="J288" s="181"/>
      <c r="K288" s="182">
        <f>ROUND(E288*J288,2)</f>
        <v>0</v>
      </c>
      <c r="L288" s="182">
        <v>21</v>
      </c>
      <c r="M288" s="182">
        <f>G288*(1+L288/100)</f>
        <v>0</v>
      </c>
      <c r="N288" s="180">
        <v>0</v>
      </c>
      <c r="O288" s="180">
        <f>ROUND(E288*N288,2)</f>
        <v>0</v>
      </c>
      <c r="P288" s="180">
        <v>0</v>
      </c>
      <c r="Q288" s="180">
        <f>ROUND(E288*P288,2)</f>
        <v>0</v>
      </c>
      <c r="R288" s="182"/>
      <c r="S288" s="182" t="s">
        <v>241</v>
      </c>
      <c r="T288" s="182" t="s">
        <v>475</v>
      </c>
      <c r="U288" s="182">
        <v>0</v>
      </c>
      <c r="V288" s="182">
        <f>ROUND(E288*U288,2)</f>
        <v>0</v>
      </c>
      <c r="W288" s="182"/>
      <c r="X288" s="183" t="s">
        <v>136</v>
      </c>
      <c r="Y288" s="156" t="s">
        <v>137</v>
      </c>
      <c r="Z288" s="146"/>
      <c r="AA288" s="146"/>
      <c r="AB288" s="146"/>
      <c r="AC288" s="146"/>
      <c r="AD288" s="146"/>
      <c r="AE288" s="146"/>
      <c r="AF288" s="146"/>
      <c r="AG288" s="146" t="s">
        <v>138</v>
      </c>
      <c r="AH288" s="146"/>
      <c r="AI288" s="146"/>
      <c r="AJ288" s="146"/>
      <c r="AK288" s="146"/>
      <c r="AL288" s="146"/>
      <c r="AM288" s="146"/>
      <c r="AN288" s="146"/>
      <c r="AO288" s="146"/>
      <c r="AP288" s="146"/>
      <c r="AQ288" s="146"/>
      <c r="AR288" s="146"/>
      <c r="AS288" s="146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</row>
    <row r="289" spans="1:60" outlineLevel="1" x14ac:dyDescent="0.25">
      <c r="A289" s="177">
        <v>97</v>
      </c>
      <c r="B289" s="178" t="s">
        <v>478</v>
      </c>
      <c r="C289" s="188" t="s">
        <v>479</v>
      </c>
      <c r="D289" s="179" t="s">
        <v>244</v>
      </c>
      <c r="E289" s="180">
        <v>0.58660000000000001</v>
      </c>
      <c r="F289" s="181"/>
      <c r="G289" s="182">
        <f>ROUND(E289*F289,2)</f>
        <v>0</v>
      </c>
      <c r="H289" s="181"/>
      <c r="I289" s="182">
        <f>ROUND(E289*H289,2)</f>
        <v>0</v>
      </c>
      <c r="J289" s="181"/>
      <c r="K289" s="182">
        <f>ROUND(E289*J289,2)</f>
        <v>0</v>
      </c>
      <c r="L289" s="182">
        <v>21</v>
      </c>
      <c r="M289" s="182">
        <f>G289*(1+L289/100)</f>
        <v>0</v>
      </c>
      <c r="N289" s="180">
        <v>0</v>
      </c>
      <c r="O289" s="180">
        <f>ROUND(E289*N289,2)</f>
        <v>0</v>
      </c>
      <c r="P289" s="180">
        <v>0</v>
      </c>
      <c r="Q289" s="180">
        <f>ROUND(E289*P289,2)</f>
        <v>0</v>
      </c>
      <c r="R289" s="182"/>
      <c r="S289" s="182" t="s">
        <v>135</v>
      </c>
      <c r="T289" s="182" t="s">
        <v>135</v>
      </c>
      <c r="U289" s="182">
        <v>1.47</v>
      </c>
      <c r="V289" s="182">
        <f>ROUND(E289*U289,2)</f>
        <v>0.86</v>
      </c>
      <c r="W289" s="182"/>
      <c r="X289" s="183" t="s">
        <v>449</v>
      </c>
      <c r="Y289" s="156" t="s">
        <v>137</v>
      </c>
      <c r="Z289" s="146"/>
      <c r="AA289" s="146"/>
      <c r="AB289" s="146"/>
      <c r="AC289" s="146"/>
      <c r="AD289" s="146"/>
      <c r="AE289" s="146"/>
      <c r="AF289" s="146"/>
      <c r="AG289" s="146" t="s">
        <v>450</v>
      </c>
      <c r="AH289" s="146"/>
      <c r="AI289" s="146"/>
      <c r="AJ289" s="146"/>
      <c r="AK289" s="146"/>
      <c r="AL289" s="146"/>
      <c r="AM289" s="146"/>
      <c r="AN289" s="146"/>
      <c r="AO289" s="146"/>
      <c r="AP289" s="146"/>
      <c r="AQ289" s="146"/>
      <c r="AR289" s="146"/>
      <c r="AS289" s="146"/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</row>
    <row r="290" spans="1:60" x14ac:dyDescent="0.25">
      <c r="A290" s="162" t="s">
        <v>130</v>
      </c>
      <c r="B290" s="163" t="s">
        <v>91</v>
      </c>
      <c r="C290" s="184" t="s">
        <v>92</v>
      </c>
      <c r="D290" s="164"/>
      <c r="E290" s="165"/>
      <c r="F290" s="166"/>
      <c r="G290" s="166">
        <f>SUMIF(AG291:AG300,"&lt;&gt;NOR",G291:G300)</f>
        <v>0</v>
      </c>
      <c r="H290" s="166"/>
      <c r="I290" s="166">
        <f>SUM(I291:I300)</f>
        <v>0</v>
      </c>
      <c r="J290" s="166"/>
      <c r="K290" s="166">
        <f>SUM(K291:K300)</f>
        <v>0</v>
      </c>
      <c r="L290" s="166"/>
      <c r="M290" s="166">
        <f>SUM(M291:M300)</f>
        <v>0</v>
      </c>
      <c r="N290" s="165"/>
      <c r="O290" s="165">
        <f>SUM(O291:O300)</f>
        <v>0.01</v>
      </c>
      <c r="P290" s="165"/>
      <c r="Q290" s="165">
        <f>SUM(Q291:Q300)</f>
        <v>0</v>
      </c>
      <c r="R290" s="166"/>
      <c r="S290" s="166"/>
      <c r="T290" s="166"/>
      <c r="U290" s="166"/>
      <c r="V290" s="166">
        <f>SUM(V291:V300)</f>
        <v>14.2</v>
      </c>
      <c r="W290" s="166"/>
      <c r="X290" s="167"/>
      <c r="Y290" s="161"/>
      <c r="AG290" t="s">
        <v>131</v>
      </c>
    </row>
    <row r="291" spans="1:60" ht="20.399999999999999" outlineLevel="1" x14ac:dyDescent="0.25">
      <c r="A291" s="177">
        <v>98</v>
      </c>
      <c r="B291" s="178" t="s">
        <v>480</v>
      </c>
      <c r="C291" s="188" t="s">
        <v>481</v>
      </c>
      <c r="D291" s="179" t="s">
        <v>395</v>
      </c>
      <c r="E291" s="180">
        <v>4</v>
      </c>
      <c r="F291" s="181"/>
      <c r="G291" s="182">
        <f>ROUND(E291*F291,2)</f>
        <v>0</v>
      </c>
      <c r="H291" s="181"/>
      <c r="I291" s="182">
        <f>ROUND(E291*H291,2)</f>
        <v>0</v>
      </c>
      <c r="J291" s="181"/>
      <c r="K291" s="182">
        <f>ROUND(E291*J291,2)</f>
        <v>0</v>
      </c>
      <c r="L291" s="182">
        <v>21</v>
      </c>
      <c r="M291" s="182">
        <f>G291*(1+L291/100)</f>
        <v>0</v>
      </c>
      <c r="N291" s="180">
        <v>0</v>
      </c>
      <c r="O291" s="180">
        <f>ROUND(E291*N291,2)</f>
        <v>0</v>
      </c>
      <c r="P291" s="180">
        <v>0</v>
      </c>
      <c r="Q291" s="180">
        <f>ROUND(E291*P291,2)</f>
        <v>0</v>
      </c>
      <c r="R291" s="182"/>
      <c r="S291" s="182" t="s">
        <v>135</v>
      </c>
      <c r="T291" s="182" t="s">
        <v>135</v>
      </c>
      <c r="U291" s="182">
        <v>0.11916</v>
      </c>
      <c r="V291" s="182">
        <f>ROUND(E291*U291,2)</f>
        <v>0.48</v>
      </c>
      <c r="W291" s="182"/>
      <c r="X291" s="183" t="s">
        <v>136</v>
      </c>
      <c r="Y291" s="156" t="s">
        <v>137</v>
      </c>
      <c r="Z291" s="146"/>
      <c r="AA291" s="146"/>
      <c r="AB291" s="146"/>
      <c r="AC291" s="146"/>
      <c r="AD291" s="146"/>
      <c r="AE291" s="146"/>
      <c r="AF291" s="146"/>
      <c r="AG291" s="146" t="s">
        <v>138</v>
      </c>
      <c r="AH291" s="146"/>
      <c r="AI291" s="146"/>
      <c r="AJ291" s="146"/>
      <c r="AK291" s="146"/>
      <c r="AL291" s="146"/>
      <c r="AM291" s="146"/>
      <c r="AN291" s="146"/>
      <c r="AO291" s="146"/>
      <c r="AP291" s="146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</row>
    <row r="292" spans="1:60" outlineLevel="1" x14ac:dyDescent="0.25">
      <c r="A292" s="169">
        <v>99</v>
      </c>
      <c r="B292" s="170" t="s">
        <v>482</v>
      </c>
      <c r="C292" s="185" t="s">
        <v>483</v>
      </c>
      <c r="D292" s="171" t="s">
        <v>158</v>
      </c>
      <c r="E292" s="172">
        <v>16</v>
      </c>
      <c r="F292" s="173"/>
      <c r="G292" s="174">
        <f>ROUND(E292*F292,2)</f>
        <v>0</v>
      </c>
      <c r="H292" s="173"/>
      <c r="I292" s="174">
        <f>ROUND(E292*H292,2)</f>
        <v>0</v>
      </c>
      <c r="J292" s="173"/>
      <c r="K292" s="174">
        <f>ROUND(E292*J292,2)</f>
        <v>0</v>
      </c>
      <c r="L292" s="174">
        <v>21</v>
      </c>
      <c r="M292" s="174">
        <f>G292*(1+L292/100)</f>
        <v>0</v>
      </c>
      <c r="N292" s="172">
        <v>7.9000000000000001E-4</v>
      </c>
      <c r="O292" s="172">
        <f>ROUND(E292*N292,2)</f>
        <v>0.01</v>
      </c>
      <c r="P292" s="172">
        <v>0</v>
      </c>
      <c r="Q292" s="172">
        <f>ROUND(E292*P292,2)</f>
        <v>0</v>
      </c>
      <c r="R292" s="174"/>
      <c r="S292" s="174" t="s">
        <v>135</v>
      </c>
      <c r="T292" s="174" t="s">
        <v>135</v>
      </c>
      <c r="U292" s="174">
        <v>0.85599999999999998</v>
      </c>
      <c r="V292" s="174">
        <f>ROUND(E292*U292,2)</f>
        <v>13.7</v>
      </c>
      <c r="W292" s="174"/>
      <c r="X292" s="175" t="s">
        <v>136</v>
      </c>
      <c r="Y292" s="156" t="s">
        <v>137</v>
      </c>
      <c r="Z292" s="146"/>
      <c r="AA292" s="146"/>
      <c r="AB292" s="146"/>
      <c r="AC292" s="146"/>
      <c r="AD292" s="146"/>
      <c r="AE292" s="146"/>
      <c r="AF292" s="146"/>
      <c r="AG292" s="146" t="s">
        <v>138</v>
      </c>
      <c r="AH292" s="146"/>
      <c r="AI292" s="146"/>
      <c r="AJ292" s="146"/>
      <c r="AK292" s="146"/>
      <c r="AL292" s="146"/>
      <c r="AM292" s="146"/>
      <c r="AN292" s="146"/>
      <c r="AO292" s="146"/>
      <c r="AP292" s="146"/>
      <c r="AQ292" s="146"/>
      <c r="AR292" s="146"/>
      <c r="AS292" s="146"/>
      <c r="AT292" s="146"/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/>
    </row>
    <row r="293" spans="1:60" outlineLevel="2" x14ac:dyDescent="0.25">
      <c r="A293" s="153"/>
      <c r="B293" s="154"/>
      <c r="C293" s="248" t="s">
        <v>484</v>
      </c>
      <c r="D293" s="249"/>
      <c r="E293" s="249"/>
      <c r="F293" s="249"/>
      <c r="G293" s="249"/>
      <c r="H293" s="156"/>
      <c r="I293" s="156"/>
      <c r="J293" s="156"/>
      <c r="K293" s="156"/>
      <c r="L293" s="156"/>
      <c r="M293" s="156"/>
      <c r="N293" s="155"/>
      <c r="O293" s="155"/>
      <c r="P293" s="155"/>
      <c r="Q293" s="155"/>
      <c r="R293" s="156"/>
      <c r="S293" s="156"/>
      <c r="T293" s="156"/>
      <c r="U293" s="156"/>
      <c r="V293" s="156"/>
      <c r="W293" s="156"/>
      <c r="X293" s="156"/>
      <c r="Y293" s="156"/>
      <c r="Z293" s="146"/>
      <c r="AA293" s="146"/>
      <c r="AB293" s="146"/>
      <c r="AC293" s="146"/>
      <c r="AD293" s="146"/>
      <c r="AE293" s="146"/>
      <c r="AF293" s="146"/>
      <c r="AG293" s="146" t="s">
        <v>226</v>
      </c>
      <c r="AH293" s="146"/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</row>
    <row r="294" spans="1:60" outlineLevel="3" x14ac:dyDescent="0.25">
      <c r="A294" s="153"/>
      <c r="B294" s="154"/>
      <c r="C294" s="250" t="s">
        <v>485</v>
      </c>
      <c r="D294" s="251"/>
      <c r="E294" s="251"/>
      <c r="F294" s="251"/>
      <c r="G294" s="251"/>
      <c r="H294" s="156"/>
      <c r="I294" s="156"/>
      <c r="J294" s="156"/>
      <c r="K294" s="156"/>
      <c r="L294" s="156"/>
      <c r="M294" s="156"/>
      <c r="N294" s="155"/>
      <c r="O294" s="155"/>
      <c r="P294" s="155"/>
      <c r="Q294" s="155"/>
      <c r="R294" s="156"/>
      <c r="S294" s="156"/>
      <c r="T294" s="156"/>
      <c r="U294" s="156"/>
      <c r="V294" s="156"/>
      <c r="W294" s="156"/>
      <c r="X294" s="156"/>
      <c r="Y294" s="156"/>
      <c r="Z294" s="146"/>
      <c r="AA294" s="146"/>
      <c r="AB294" s="146"/>
      <c r="AC294" s="146"/>
      <c r="AD294" s="146"/>
      <c r="AE294" s="146"/>
      <c r="AF294" s="146"/>
      <c r="AG294" s="146" t="s">
        <v>226</v>
      </c>
      <c r="AH294" s="146"/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</row>
    <row r="295" spans="1:60" outlineLevel="2" x14ac:dyDescent="0.25">
      <c r="A295" s="153"/>
      <c r="B295" s="154"/>
      <c r="C295" s="186" t="s">
        <v>486</v>
      </c>
      <c r="D295" s="157"/>
      <c r="E295" s="158">
        <v>16</v>
      </c>
      <c r="F295" s="156"/>
      <c r="G295" s="156"/>
      <c r="H295" s="156"/>
      <c r="I295" s="156"/>
      <c r="J295" s="156"/>
      <c r="K295" s="156"/>
      <c r="L295" s="156"/>
      <c r="M295" s="156"/>
      <c r="N295" s="155"/>
      <c r="O295" s="155"/>
      <c r="P295" s="155"/>
      <c r="Q295" s="155"/>
      <c r="R295" s="156"/>
      <c r="S295" s="156"/>
      <c r="T295" s="156"/>
      <c r="U295" s="156"/>
      <c r="V295" s="156"/>
      <c r="W295" s="156"/>
      <c r="X295" s="156"/>
      <c r="Y295" s="156"/>
      <c r="Z295" s="146"/>
      <c r="AA295" s="146"/>
      <c r="AB295" s="146"/>
      <c r="AC295" s="146"/>
      <c r="AD295" s="146"/>
      <c r="AE295" s="146"/>
      <c r="AF295" s="146"/>
      <c r="AG295" s="146" t="s">
        <v>140</v>
      </c>
      <c r="AH295" s="146">
        <v>0</v>
      </c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</row>
    <row r="296" spans="1:60" outlineLevel="1" x14ac:dyDescent="0.25">
      <c r="A296" s="177">
        <v>100</v>
      </c>
      <c r="B296" s="178" t="s">
        <v>487</v>
      </c>
      <c r="C296" s="188" t="s">
        <v>488</v>
      </c>
      <c r="D296" s="179" t="s">
        <v>474</v>
      </c>
      <c r="E296" s="180">
        <v>2</v>
      </c>
      <c r="F296" s="181"/>
      <c r="G296" s="182">
        <f>ROUND(E296*F296,2)</f>
        <v>0</v>
      </c>
      <c r="H296" s="181"/>
      <c r="I296" s="182">
        <f>ROUND(E296*H296,2)</f>
        <v>0</v>
      </c>
      <c r="J296" s="181"/>
      <c r="K296" s="182">
        <f>ROUND(E296*J296,2)</f>
        <v>0</v>
      </c>
      <c r="L296" s="182">
        <v>21</v>
      </c>
      <c r="M296" s="182">
        <f>G296*(1+L296/100)</f>
        <v>0</v>
      </c>
      <c r="N296" s="180">
        <v>0</v>
      </c>
      <c r="O296" s="180">
        <f>ROUND(E296*N296,2)</f>
        <v>0</v>
      </c>
      <c r="P296" s="180">
        <v>0</v>
      </c>
      <c r="Q296" s="180">
        <f>ROUND(E296*P296,2)</f>
        <v>0</v>
      </c>
      <c r="R296" s="182"/>
      <c r="S296" s="182" t="s">
        <v>241</v>
      </c>
      <c r="T296" s="182" t="s">
        <v>475</v>
      </c>
      <c r="U296" s="182">
        <v>0</v>
      </c>
      <c r="V296" s="182">
        <f>ROUND(E296*U296,2)</f>
        <v>0</v>
      </c>
      <c r="W296" s="182"/>
      <c r="X296" s="183" t="s">
        <v>136</v>
      </c>
      <c r="Y296" s="156" t="s">
        <v>137</v>
      </c>
      <c r="Z296" s="146"/>
      <c r="AA296" s="146"/>
      <c r="AB296" s="146"/>
      <c r="AC296" s="146"/>
      <c r="AD296" s="146"/>
      <c r="AE296" s="146"/>
      <c r="AF296" s="146"/>
      <c r="AG296" s="146" t="s">
        <v>138</v>
      </c>
      <c r="AH296" s="146"/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</row>
    <row r="297" spans="1:60" outlineLevel="1" x14ac:dyDescent="0.25">
      <c r="A297" s="177">
        <v>101</v>
      </c>
      <c r="B297" s="178" t="s">
        <v>489</v>
      </c>
      <c r="C297" s="188" t="s">
        <v>490</v>
      </c>
      <c r="D297" s="179" t="s">
        <v>474</v>
      </c>
      <c r="E297" s="180">
        <v>2</v>
      </c>
      <c r="F297" s="181"/>
      <c r="G297" s="182">
        <f>ROUND(E297*F297,2)</f>
        <v>0</v>
      </c>
      <c r="H297" s="181"/>
      <c r="I297" s="182">
        <f>ROUND(E297*H297,2)</f>
        <v>0</v>
      </c>
      <c r="J297" s="181"/>
      <c r="K297" s="182">
        <f>ROUND(E297*J297,2)</f>
        <v>0</v>
      </c>
      <c r="L297" s="182">
        <v>21</v>
      </c>
      <c r="M297" s="182">
        <f>G297*(1+L297/100)</f>
        <v>0</v>
      </c>
      <c r="N297" s="180">
        <v>0</v>
      </c>
      <c r="O297" s="180">
        <f>ROUND(E297*N297,2)</f>
        <v>0</v>
      </c>
      <c r="P297" s="180">
        <v>0</v>
      </c>
      <c r="Q297" s="180">
        <f>ROUND(E297*P297,2)</f>
        <v>0</v>
      </c>
      <c r="R297" s="182"/>
      <c r="S297" s="182" t="s">
        <v>241</v>
      </c>
      <c r="T297" s="182" t="s">
        <v>475</v>
      </c>
      <c r="U297" s="182">
        <v>0</v>
      </c>
      <c r="V297" s="182">
        <f>ROUND(E297*U297,2)</f>
        <v>0</v>
      </c>
      <c r="W297" s="182"/>
      <c r="X297" s="183" t="s">
        <v>136</v>
      </c>
      <c r="Y297" s="156" t="s">
        <v>137</v>
      </c>
      <c r="Z297" s="146"/>
      <c r="AA297" s="146"/>
      <c r="AB297" s="146"/>
      <c r="AC297" s="146"/>
      <c r="AD297" s="146"/>
      <c r="AE297" s="146"/>
      <c r="AF297" s="146"/>
      <c r="AG297" s="146" t="s">
        <v>138</v>
      </c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</row>
    <row r="298" spans="1:60" outlineLevel="1" x14ac:dyDescent="0.25">
      <c r="A298" s="177">
        <v>102</v>
      </c>
      <c r="B298" s="178" t="s">
        <v>491</v>
      </c>
      <c r="C298" s="188" t="s">
        <v>492</v>
      </c>
      <c r="D298" s="179" t="s">
        <v>474</v>
      </c>
      <c r="E298" s="180">
        <v>2</v>
      </c>
      <c r="F298" s="181"/>
      <c r="G298" s="182">
        <f>ROUND(E298*F298,2)</f>
        <v>0</v>
      </c>
      <c r="H298" s="181"/>
      <c r="I298" s="182">
        <f>ROUND(E298*H298,2)</f>
        <v>0</v>
      </c>
      <c r="J298" s="181"/>
      <c r="K298" s="182">
        <f>ROUND(E298*J298,2)</f>
        <v>0</v>
      </c>
      <c r="L298" s="182">
        <v>21</v>
      </c>
      <c r="M298" s="182">
        <f>G298*(1+L298/100)</f>
        <v>0</v>
      </c>
      <c r="N298" s="180">
        <v>0</v>
      </c>
      <c r="O298" s="180">
        <f>ROUND(E298*N298,2)</f>
        <v>0</v>
      </c>
      <c r="P298" s="180">
        <v>0</v>
      </c>
      <c r="Q298" s="180">
        <f>ROUND(E298*P298,2)</f>
        <v>0</v>
      </c>
      <c r="R298" s="182"/>
      <c r="S298" s="182" t="s">
        <v>241</v>
      </c>
      <c r="T298" s="182" t="s">
        <v>475</v>
      </c>
      <c r="U298" s="182">
        <v>0</v>
      </c>
      <c r="V298" s="182">
        <f>ROUND(E298*U298,2)</f>
        <v>0</v>
      </c>
      <c r="W298" s="182"/>
      <c r="X298" s="183" t="s">
        <v>136</v>
      </c>
      <c r="Y298" s="156" t="s">
        <v>137</v>
      </c>
      <c r="Z298" s="146"/>
      <c r="AA298" s="146"/>
      <c r="AB298" s="146"/>
      <c r="AC298" s="146"/>
      <c r="AD298" s="146"/>
      <c r="AE298" s="146"/>
      <c r="AF298" s="146"/>
      <c r="AG298" s="146" t="s">
        <v>138</v>
      </c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</row>
    <row r="299" spans="1:60" outlineLevel="1" x14ac:dyDescent="0.25">
      <c r="A299" s="177">
        <v>103</v>
      </c>
      <c r="B299" s="178" t="s">
        <v>493</v>
      </c>
      <c r="C299" s="188" t="s">
        <v>494</v>
      </c>
      <c r="D299" s="179" t="s">
        <v>395</v>
      </c>
      <c r="E299" s="180">
        <v>4</v>
      </c>
      <c r="F299" s="181"/>
      <c r="G299" s="182">
        <f>ROUND(E299*F299,2)</f>
        <v>0</v>
      </c>
      <c r="H299" s="181"/>
      <c r="I299" s="182">
        <f>ROUND(E299*H299,2)</f>
        <v>0</v>
      </c>
      <c r="J299" s="181"/>
      <c r="K299" s="182">
        <f>ROUND(E299*J299,2)</f>
        <v>0</v>
      </c>
      <c r="L299" s="182">
        <v>21</v>
      </c>
      <c r="M299" s="182">
        <f>G299*(1+L299/100)</f>
        <v>0</v>
      </c>
      <c r="N299" s="180">
        <v>2.4000000000000001E-4</v>
      </c>
      <c r="O299" s="180">
        <f>ROUND(E299*N299,2)</f>
        <v>0</v>
      </c>
      <c r="P299" s="180">
        <v>0</v>
      </c>
      <c r="Q299" s="180">
        <f>ROUND(E299*P299,2)</f>
        <v>0</v>
      </c>
      <c r="R299" s="182" t="s">
        <v>245</v>
      </c>
      <c r="S299" s="182" t="s">
        <v>135</v>
      </c>
      <c r="T299" s="182" t="s">
        <v>135</v>
      </c>
      <c r="U299" s="182">
        <v>0</v>
      </c>
      <c r="V299" s="182">
        <f>ROUND(E299*U299,2)</f>
        <v>0</v>
      </c>
      <c r="W299" s="182"/>
      <c r="X299" s="183" t="s">
        <v>246</v>
      </c>
      <c r="Y299" s="156" t="s">
        <v>137</v>
      </c>
      <c r="Z299" s="146"/>
      <c r="AA299" s="146"/>
      <c r="AB299" s="146"/>
      <c r="AC299" s="146"/>
      <c r="AD299" s="146"/>
      <c r="AE299" s="146"/>
      <c r="AF299" s="146"/>
      <c r="AG299" s="146" t="s">
        <v>247</v>
      </c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</row>
    <row r="300" spans="1:60" outlineLevel="1" x14ac:dyDescent="0.25">
      <c r="A300" s="177">
        <v>104</v>
      </c>
      <c r="B300" s="178" t="s">
        <v>495</v>
      </c>
      <c r="C300" s="188" t="s">
        <v>496</v>
      </c>
      <c r="D300" s="179" t="s">
        <v>244</v>
      </c>
      <c r="E300" s="180">
        <v>1.3599999999999999E-2</v>
      </c>
      <c r="F300" s="181"/>
      <c r="G300" s="182">
        <f>ROUND(E300*F300,2)</f>
        <v>0</v>
      </c>
      <c r="H300" s="181"/>
      <c r="I300" s="182">
        <f>ROUND(E300*H300,2)</f>
        <v>0</v>
      </c>
      <c r="J300" s="181"/>
      <c r="K300" s="182">
        <f>ROUND(E300*J300,2)</f>
        <v>0</v>
      </c>
      <c r="L300" s="182">
        <v>21</v>
      </c>
      <c r="M300" s="182">
        <f>G300*(1+L300/100)</f>
        <v>0</v>
      </c>
      <c r="N300" s="180">
        <v>0</v>
      </c>
      <c r="O300" s="180">
        <f>ROUND(E300*N300,2)</f>
        <v>0</v>
      </c>
      <c r="P300" s="180">
        <v>0</v>
      </c>
      <c r="Q300" s="180">
        <f>ROUND(E300*P300,2)</f>
        <v>0</v>
      </c>
      <c r="R300" s="182"/>
      <c r="S300" s="182" t="s">
        <v>135</v>
      </c>
      <c r="T300" s="182" t="s">
        <v>135</v>
      </c>
      <c r="U300" s="182">
        <v>1.327</v>
      </c>
      <c r="V300" s="182">
        <f>ROUND(E300*U300,2)</f>
        <v>0.02</v>
      </c>
      <c r="W300" s="182"/>
      <c r="X300" s="183" t="s">
        <v>449</v>
      </c>
      <c r="Y300" s="156" t="s">
        <v>137</v>
      </c>
      <c r="Z300" s="146"/>
      <c r="AA300" s="146"/>
      <c r="AB300" s="146"/>
      <c r="AC300" s="146"/>
      <c r="AD300" s="146"/>
      <c r="AE300" s="146"/>
      <c r="AF300" s="146"/>
      <c r="AG300" s="146" t="s">
        <v>450</v>
      </c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</row>
    <row r="301" spans="1:60" x14ac:dyDescent="0.25">
      <c r="A301" s="162" t="s">
        <v>130</v>
      </c>
      <c r="B301" s="163" t="s">
        <v>93</v>
      </c>
      <c r="C301" s="184" t="s">
        <v>94</v>
      </c>
      <c r="D301" s="164"/>
      <c r="E301" s="165"/>
      <c r="F301" s="166"/>
      <c r="G301" s="166">
        <f>SUMIF(AG302:AG305,"&lt;&gt;NOR",G302:G305)</f>
        <v>0</v>
      </c>
      <c r="H301" s="166"/>
      <c r="I301" s="166">
        <f>SUM(I302:I305)</f>
        <v>0</v>
      </c>
      <c r="J301" s="166"/>
      <c r="K301" s="166">
        <f>SUM(K302:K305)</f>
        <v>0</v>
      </c>
      <c r="L301" s="166"/>
      <c r="M301" s="166">
        <f>SUM(M302:M305)</f>
        <v>0</v>
      </c>
      <c r="N301" s="165"/>
      <c r="O301" s="165">
        <f>SUM(O302:O305)</f>
        <v>0.23</v>
      </c>
      <c r="P301" s="165"/>
      <c r="Q301" s="165">
        <f>SUM(Q302:Q305)</f>
        <v>0</v>
      </c>
      <c r="R301" s="166"/>
      <c r="S301" s="166"/>
      <c r="T301" s="166"/>
      <c r="U301" s="166"/>
      <c r="V301" s="166">
        <f>SUM(V302:V305)</f>
        <v>0.76</v>
      </c>
      <c r="W301" s="166"/>
      <c r="X301" s="167"/>
      <c r="Y301" s="161"/>
      <c r="AG301" t="s">
        <v>131</v>
      </c>
    </row>
    <row r="302" spans="1:60" ht="20.399999999999999" outlineLevel="1" x14ac:dyDescent="0.25">
      <c r="A302" s="169">
        <v>105</v>
      </c>
      <c r="B302" s="170" t="s">
        <v>497</v>
      </c>
      <c r="C302" s="185" t="s">
        <v>498</v>
      </c>
      <c r="D302" s="171" t="s">
        <v>158</v>
      </c>
      <c r="E302" s="172">
        <v>22.75</v>
      </c>
      <c r="F302" s="173"/>
      <c r="G302" s="174">
        <f>ROUND(E302*F302,2)</f>
        <v>0</v>
      </c>
      <c r="H302" s="173"/>
      <c r="I302" s="174">
        <f>ROUND(E302*H302,2)</f>
        <v>0</v>
      </c>
      <c r="J302" s="173"/>
      <c r="K302" s="174">
        <f>ROUND(E302*J302,2)</f>
        <v>0</v>
      </c>
      <c r="L302" s="174">
        <v>21</v>
      </c>
      <c r="M302" s="174">
        <f>G302*(1+L302/100)</f>
        <v>0</v>
      </c>
      <c r="N302" s="172">
        <v>0.01</v>
      </c>
      <c r="O302" s="172">
        <f>ROUND(E302*N302,2)</f>
        <v>0.23</v>
      </c>
      <c r="P302" s="172">
        <v>0</v>
      </c>
      <c r="Q302" s="172">
        <f>ROUND(E302*P302,2)</f>
        <v>0</v>
      </c>
      <c r="R302" s="174"/>
      <c r="S302" s="174" t="s">
        <v>241</v>
      </c>
      <c r="T302" s="174" t="s">
        <v>475</v>
      </c>
      <c r="U302" s="174">
        <v>0</v>
      </c>
      <c r="V302" s="174">
        <f>ROUND(E302*U302,2)</f>
        <v>0</v>
      </c>
      <c r="W302" s="174"/>
      <c r="X302" s="175" t="s">
        <v>136</v>
      </c>
      <c r="Y302" s="156" t="s">
        <v>137</v>
      </c>
      <c r="Z302" s="146"/>
      <c r="AA302" s="146"/>
      <c r="AB302" s="146"/>
      <c r="AC302" s="146"/>
      <c r="AD302" s="146"/>
      <c r="AE302" s="146"/>
      <c r="AF302" s="146"/>
      <c r="AG302" s="146" t="s">
        <v>138</v>
      </c>
      <c r="AH302" s="146"/>
      <c r="AI302" s="146"/>
      <c r="AJ302" s="146"/>
      <c r="AK302" s="146"/>
      <c r="AL302" s="146"/>
      <c r="AM302" s="146"/>
      <c r="AN302" s="146"/>
      <c r="AO302" s="146"/>
      <c r="AP302" s="146"/>
      <c r="AQ302" s="146"/>
      <c r="AR302" s="146"/>
      <c r="AS302" s="146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</row>
    <row r="303" spans="1:60" outlineLevel="2" x14ac:dyDescent="0.25">
      <c r="A303" s="153"/>
      <c r="B303" s="154"/>
      <c r="C303" s="186" t="s">
        <v>499</v>
      </c>
      <c r="D303" s="157"/>
      <c r="E303" s="158">
        <v>17.75</v>
      </c>
      <c r="F303" s="156"/>
      <c r="G303" s="156"/>
      <c r="H303" s="156"/>
      <c r="I303" s="156"/>
      <c r="J303" s="156"/>
      <c r="K303" s="156"/>
      <c r="L303" s="156"/>
      <c r="M303" s="156"/>
      <c r="N303" s="155"/>
      <c r="O303" s="155"/>
      <c r="P303" s="155"/>
      <c r="Q303" s="155"/>
      <c r="R303" s="156"/>
      <c r="S303" s="156"/>
      <c r="T303" s="156"/>
      <c r="U303" s="156"/>
      <c r="V303" s="156"/>
      <c r="W303" s="156"/>
      <c r="X303" s="156"/>
      <c r="Y303" s="156"/>
      <c r="Z303" s="146"/>
      <c r="AA303" s="146"/>
      <c r="AB303" s="146"/>
      <c r="AC303" s="146"/>
      <c r="AD303" s="146"/>
      <c r="AE303" s="146"/>
      <c r="AF303" s="146"/>
      <c r="AG303" s="146" t="s">
        <v>140</v>
      </c>
      <c r="AH303" s="146">
        <v>0</v>
      </c>
      <c r="AI303" s="146"/>
      <c r="AJ303" s="146"/>
      <c r="AK303" s="146"/>
      <c r="AL303" s="146"/>
      <c r="AM303" s="146"/>
      <c r="AN303" s="146"/>
      <c r="AO303" s="146"/>
      <c r="AP303" s="146"/>
      <c r="AQ303" s="146"/>
      <c r="AR303" s="146"/>
      <c r="AS303" s="146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</row>
    <row r="304" spans="1:60" outlineLevel="3" x14ac:dyDescent="0.25">
      <c r="A304" s="153"/>
      <c r="B304" s="154"/>
      <c r="C304" s="186" t="s">
        <v>500</v>
      </c>
      <c r="D304" s="157"/>
      <c r="E304" s="158">
        <v>5</v>
      </c>
      <c r="F304" s="156"/>
      <c r="G304" s="156"/>
      <c r="H304" s="156"/>
      <c r="I304" s="156"/>
      <c r="J304" s="156"/>
      <c r="K304" s="156"/>
      <c r="L304" s="156"/>
      <c r="M304" s="156"/>
      <c r="N304" s="155"/>
      <c r="O304" s="155"/>
      <c r="P304" s="155"/>
      <c r="Q304" s="155"/>
      <c r="R304" s="156"/>
      <c r="S304" s="156"/>
      <c r="T304" s="156"/>
      <c r="U304" s="156"/>
      <c r="V304" s="156"/>
      <c r="W304" s="156"/>
      <c r="X304" s="156"/>
      <c r="Y304" s="156"/>
      <c r="Z304" s="146"/>
      <c r="AA304" s="146"/>
      <c r="AB304" s="146"/>
      <c r="AC304" s="146"/>
      <c r="AD304" s="146"/>
      <c r="AE304" s="146"/>
      <c r="AF304" s="146"/>
      <c r="AG304" s="146" t="s">
        <v>140</v>
      </c>
      <c r="AH304" s="146">
        <v>0</v>
      </c>
      <c r="AI304" s="146"/>
      <c r="AJ304" s="146"/>
      <c r="AK304" s="146"/>
      <c r="AL304" s="146"/>
      <c r="AM304" s="146"/>
      <c r="AN304" s="146"/>
      <c r="AO304" s="146"/>
      <c r="AP304" s="146"/>
      <c r="AQ304" s="146"/>
      <c r="AR304" s="146"/>
      <c r="AS304" s="146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</row>
    <row r="305" spans="1:60" outlineLevel="1" x14ac:dyDescent="0.25">
      <c r="A305" s="177">
        <v>106</v>
      </c>
      <c r="B305" s="178" t="s">
        <v>501</v>
      </c>
      <c r="C305" s="188" t="s">
        <v>502</v>
      </c>
      <c r="D305" s="179" t="s">
        <v>244</v>
      </c>
      <c r="E305" s="180">
        <v>0.22750000000000001</v>
      </c>
      <c r="F305" s="181"/>
      <c r="G305" s="182">
        <f>ROUND(E305*F305,2)</f>
        <v>0</v>
      </c>
      <c r="H305" s="181"/>
      <c r="I305" s="182">
        <f>ROUND(E305*H305,2)</f>
        <v>0</v>
      </c>
      <c r="J305" s="181"/>
      <c r="K305" s="182">
        <f>ROUND(E305*J305,2)</f>
        <v>0</v>
      </c>
      <c r="L305" s="182">
        <v>21</v>
      </c>
      <c r="M305" s="182">
        <f>G305*(1+L305/100)</f>
        <v>0</v>
      </c>
      <c r="N305" s="180">
        <v>0</v>
      </c>
      <c r="O305" s="180">
        <f>ROUND(E305*N305,2)</f>
        <v>0</v>
      </c>
      <c r="P305" s="180">
        <v>0</v>
      </c>
      <c r="Q305" s="180">
        <f>ROUND(E305*P305,2)</f>
        <v>0</v>
      </c>
      <c r="R305" s="182"/>
      <c r="S305" s="182" t="s">
        <v>135</v>
      </c>
      <c r="T305" s="182" t="s">
        <v>135</v>
      </c>
      <c r="U305" s="182">
        <v>3.327</v>
      </c>
      <c r="V305" s="182">
        <f>ROUND(E305*U305,2)</f>
        <v>0.76</v>
      </c>
      <c r="W305" s="182"/>
      <c r="X305" s="183" t="s">
        <v>449</v>
      </c>
      <c r="Y305" s="156" t="s">
        <v>137</v>
      </c>
      <c r="Z305" s="146"/>
      <c r="AA305" s="146"/>
      <c r="AB305" s="146"/>
      <c r="AC305" s="146"/>
      <c r="AD305" s="146"/>
      <c r="AE305" s="146"/>
      <c r="AF305" s="146"/>
      <c r="AG305" s="146" t="s">
        <v>450</v>
      </c>
      <c r="AH305" s="146"/>
      <c r="AI305" s="146"/>
      <c r="AJ305" s="146"/>
      <c r="AK305" s="146"/>
      <c r="AL305" s="146"/>
      <c r="AM305" s="146"/>
      <c r="AN305" s="146"/>
      <c r="AO305" s="146"/>
      <c r="AP305" s="146"/>
      <c r="AQ305" s="146"/>
      <c r="AR305" s="146"/>
      <c r="AS305" s="146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</row>
    <row r="306" spans="1:60" x14ac:dyDescent="0.25">
      <c r="A306" s="162" t="s">
        <v>130</v>
      </c>
      <c r="B306" s="163" t="s">
        <v>95</v>
      </c>
      <c r="C306" s="184" t="s">
        <v>96</v>
      </c>
      <c r="D306" s="164"/>
      <c r="E306" s="165"/>
      <c r="F306" s="166"/>
      <c r="G306" s="166">
        <f>SUMIF(AG307:AG317,"&lt;&gt;NOR",G307:G317)</f>
        <v>0</v>
      </c>
      <c r="H306" s="166"/>
      <c r="I306" s="166">
        <f>SUM(I307:I317)</f>
        <v>0</v>
      </c>
      <c r="J306" s="166"/>
      <c r="K306" s="166">
        <f>SUM(K307:K317)</f>
        <v>0</v>
      </c>
      <c r="L306" s="166"/>
      <c r="M306" s="166">
        <f>SUM(M307:M317)</f>
        <v>0</v>
      </c>
      <c r="N306" s="165"/>
      <c r="O306" s="165">
        <f>SUM(O307:O317)</f>
        <v>0.04</v>
      </c>
      <c r="P306" s="165"/>
      <c r="Q306" s="165">
        <f>SUM(Q307:Q317)</f>
        <v>0</v>
      </c>
      <c r="R306" s="166"/>
      <c r="S306" s="166"/>
      <c r="T306" s="166"/>
      <c r="U306" s="166"/>
      <c r="V306" s="166">
        <f>SUM(V307:V317)</f>
        <v>26.4</v>
      </c>
      <c r="W306" s="166"/>
      <c r="X306" s="167"/>
      <c r="Y306" s="161"/>
      <c r="AG306" t="s">
        <v>131</v>
      </c>
    </row>
    <row r="307" spans="1:60" outlineLevel="1" x14ac:dyDescent="0.25">
      <c r="A307" s="169">
        <v>107</v>
      </c>
      <c r="B307" s="170" t="s">
        <v>503</v>
      </c>
      <c r="C307" s="185" t="s">
        <v>504</v>
      </c>
      <c r="D307" s="171" t="s">
        <v>134</v>
      </c>
      <c r="E307" s="172">
        <v>196.48</v>
      </c>
      <c r="F307" s="173"/>
      <c r="G307" s="174">
        <f>ROUND(E307*F307,2)</f>
        <v>0</v>
      </c>
      <c r="H307" s="173"/>
      <c r="I307" s="174">
        <f>ROUND(E307*H307,2)</f>
        <v>0</v>
      </c>
      <c r="J307" s="173"/>
      <c r="K307" s="174">
        <f>ROUND(E307*J307,2)</f>
        <v>0</v>
      </c>
      <c r="L307" s="174">
        <v>21</v>
      </c>
      <c r="M307" s="174">
        <f>G307*(1+L307/100)</f>
        <v>0</v>
      </c>
      <c r="N307" s="172">
        <v>6.9999999999999994E-5</v>
      </c>
      <c r="O307" s="172">
        <f>ROUND(E307*N307,2)</f>
        <v>0.01</v>
      </c>
      <c r="P307" s="172">
        <v>0</v>
      </c>
      <c r="Q307" s="172">
        <f>ROUND(E307*P307,2)</f>
        <v>0</v>
      </c>
      <c r="R307" s="174"/>
      <c r="S307" s="174" t="s">
        <v>135</v>
      </c>
      <c r="T307" s="174" t="s">
        <v>135</v>
      </c>
      <c r="U307" s="174">
        <v>3.2480000000000002E-2</v>
      </c>
      <c r="V307" s="174">
        <f>ROUND(E307*U307,2)</f>
        <v>6.38</v>
      </c>
      <c r="W307" s="174"/>
      <c r="X307" s="175" t="s">
        <v>136</v>
      </c>
      <c r="Y307" s="156" t="s">
        <v>137</v>
      </c>
      <c r="Z307" s="146"/>
      <c r="AA307" s="146"/>
      <c r="AB307" s="146"/>
      <c r="AC307" s="146"/>
      <c r="AD307" s="146"/>
      <c r="AE307" s="146"/>
      <c r="AF307" s="146"/>
      <c r="AG307" s="146" t="s">
        <v>138</v>
      </c>
      <c r="AH307" s="146"/>
      <c r="AI307" s="146"/>
      <c r="AJ307" s="146"/>
      <c r="AK307" s="146"/>
      <c r="AL307" s="146"/>
      <c r="AM307" s="146"/>
      <c r="AN307" s="146"/>
      <c r="AO307" s="146"/>
      <c r="AP307" s="146"/>
      <c r="AQ307" s="146"/>
      <c r="AR307" s="146"/>
      <c r="AS307" s="146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</row>
    <row r="308" spans="1:60" outlineLevel="2" x14ac:dyDescent="0.25">
      <c r="A308" s="153"/>
      <c r="B308" s="154"/>
      <c r="C308" s="186" t="s">
        <v>505</v>
      </c>
      <c r="D308" s="157"/>
      <c r="E308" s="158">
        <v>28.12</v>
      </c>
      <c r="F308" s="156"/>
      <c r="G308" s="156"/>
      <c r="H308" s="156"/>
      <c r="I308" s="156"/>
      <c r="J308" s="156"/>
      <c r="K308" s="156"/>
      <c r="L308" s="156"/>
      <c r="M308" s="156"/>
      <c r="N308" s="155"/>
      <c r="O308" s="155"/>
      <c r="P308" s="155"/>
      <c r="Q308" s="155"/>
      <c r="R308" s="156"/>
      <c r="S308" s="156"/>
      <c r="T308" s="156"/>
      <c r="U308" s="156"/>
      <c r="V308" s="156"/>
      <c r="W308" s="156"/>
      <c r="X308" s="156"/>
      <c r="Y308" s="156"/>
      <c r="Z308" s="146"/>
      <c r="AA308" s="146"/>
      <c r="AB308" s="146"/>
      <c r="AC308" s="146"/>
      <c r="AD308" s="146"/>
      <c r="AE308" s="146"/>
      <c r="AF308" s="146"/>
      <c r="AG308" s="146" t="s">
        <v>140</v>
      </c>
      <c r="AH308" s="146">
        <v>0</v>
      </c>
      <c r="AI308" s="146"/>
      <c r="AJ308" s="146"/>
      <c r="AK308" s="146"/>
      <c r="AL308" s="146"/>
      <c r="AM308" s="146"/>
      <c r="AN308" s="146"/>
      <c r="AO308" s="146"/>
      <c r="AP308" s="146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</row>
    <row r="309" spans="1:60" outlineLevel="3" x14ac:dyDescent="0.25">
      <c r="A309" s="153"/>
      <c r="B309" s="154"/>
      <c r="C309" s="186" t="s">
        <v>506</v>
      </c>
      <c r="D309" s="157"/>
      <c r="E309" s="158">
        <v>36.24</v>
      </c>
      <c r="F309" s="156"/>
      <c r="G309" s="156"/>
      <c r="H309" s="156"/>
      <c r="I309" s="156"/>
      <c r="J309" s="156"/>
      <c r="K309" s="156"/>
      <c r="L309" s="156"/>
      <c r="M309" s="156"/>
      <c r="N309" s="155"/>
      <c r="O309" s="155"/>
      <c r="P309" s="155"/>
      <c r="Q309" s="155"/>
      <c r="R309" s="156"/>
      <c r="S309" s="156"/>
      <c r="T309" s="156"/>
      <c r="U309" s="156"/>
      <c r="V309" s="156"/>
      <c r="W309" s="156"/>
      <c r="X309" s="156"/>
      <c r="Y309" s="156"/>
      <c r="Z309" s="146"/>
      <c r="AA309" s="146"/>
      <c r="AB309" s="146"/>
      <c r="AC309" s="146"/>
      <c r="AD309" s="146"/>
      <c r="AE309" s="146"/>
      <c r="AF309" s="146"/>
      <c r="AG309" s="146" t="s">
        <v>140</v>
      </c>
      <c r="AH309" s="146">
        <v>0</v>
      </c>
      <c r="AI309" s="146"/>
      <c r="AJ309" s="146"/>
      <c r="AK309" s="146"/>
      <c r="AL309" s="146"/>
      <c r="AM309" s="146"/>
      <c r="AN309" s="146"/>
      <c r="AO309" s="146"/>
      <c r="AP309" s="146"/>
      <c r="AQ309" s="146"/>
      <c r="AR309" s="146"/>
      <c r="AS309" s="146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</row>
    <row r="310" spans="1:60" outlineLevel="3" x14ac:dyDescent="0.25">
      <c r="A310" s="153"/>
      <c r="B310" s="154"/>
      <c r="C310" s="186" t="s">
        <v>507</v>
      </c>
      <c r="D310" s="157"/>
      <c r="E310" s="158">
        <v>28.2</v>
      </c>
      <c r="F310" s="156"/>
      <c r="G310" s="156"/>
      <c r="H310" s="156"/>
      <c r="I310" s="156"/>
      <c r="J310" s="156"/>
      <c r="K310" s="156"/>
      <c r="L310" s="156"/>
      <c r="M310" s="156"/>
      <c r="N310" s="155"/>
      <c r="O310" s="155"/>
      <c r="P310" s="155"/>
      <c r="Q310" s="155"/>
      <c r="R310" s="156"/>
      <c r="S310" s="156"/>
      <c r="T310" s="156"/>
      <c r="U310" s="156"/>
      <c r="V310" s="156"/>
      <c r="W310" s="156"/>
      <c r="X310" s="156"/>
      <c r="Y310" s="156"/>
      <c r="Z310" s="146"/>
      <c r="AA310" s="146"/>
      <c r="AB310" s="146"/>
      <c r="AC310" s="146"/>
      <c r="AD310" s="146"/>
      <c r="AE310" s="146"/>
      <c r="AF310" s="146"/>
      <c r="AG310" s="146" t="s">
        <v>140</v>
      </c>
      <c r="AH310" s="146">
        <v>0</v>
      </c>
      <c r="AI310" s="146"/>
      <c r="AJ310" s="146"/>
      <c r="AK310" s="146"/>
      <c r="AL310" s="146"/>
      <c r="AM310" s="146"/>
      <c r="AN310" s="146"/>
      <c r="AO310" s="146"/>
      <c r="AP310" s="146"/>
      <c r="AQ310" s="146"/>
      <c r="AR310" s="146"/>
      <c r="AS310" s="146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</row>
    <row r="311" spans="1:60" outlineLevel="3" x14ac:dyDescent="0.25">
      <c r="A311" s="153"/>
      <c r="B311" s="154"/>
      <c r="C311" s="186" t="s">
        <v>508</v>
      </c>
      <c r="D311" s="157"/>
      <c r="E311" s="158">
        <v>25.28</v>
      </c>
      <c r="F311" s="156"/>
      <c r="G311" s="156"/>
      <c r="H311" s="156"/>
      <c r="I311" s="156"/>
      <c r="J311" s="156"/>
      <c r="K311" s="156"/>
      <c r="L311" s="156"/>
      <c r="M311" s="156"/>
      <c r="N311" s="155"/>
      <c r="O311" s="155"/>
      <c r="P311" s="155"/>
      <c r="Q311" s="155"/>
      <c r="R311" s="156"/>
      <c r="S311" s="156"/>
      <c r="T311" s="156"/>
      <c r="U311" s="156"/>
      <c r="V311" s="156"/>
      <c r="W311" s="156"/>
      <c r="X311" s="156"/>
      <c r="Y311" s="156"/>
      <c r="Z311" s="146"/>
      <c r="AA311" s="146"/>
      <c r="AB311" s="146"/>
      <c r="AC311" s="146"/>
      <c r="AD311" s="146"/>
      <c r="AE311" s="146"/>
      <c r="AF311" s="146"/>
      <c r="AG311" s="146" t="s">
        <v>140</v>
      </c>
      <c r="AH311" s="146">
        <v>0</v>
      </c>
      <c r="AI311" s="146"/>
      <c r="AJ311" s="146"/>
      <c r="AK311" s="146"/>
      <c r="AL311" s="146"/>
      <c r="AM311" s="146"/>
      <c r="AN311" s="146"/>
      <c r="AO311" s="146"/>
      <c r="AP311" s="146"/>
      <c r="AQ311" s="146"/>
      <c r="AR311" s="146"/>
      <c r="AS311" s="146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</row>
    <row r="312" spans="1:60" outlineLevel="3" x14ac:dyDescent="0.25">
      <c r="A312" s="153"/>
      <c r="B312" s="154"/>
      <c r="C312" s="186" t="s">
        <v>509</v>
      </c>
      <c r="D312" s="157"/>
      <c r="E312" s="158">
        <v>18.190000000000001</v>
      </c>
      <c r="F312" s="156"/>
      <c r="G312" s="156"/>
      <c r="H312" s="156"/>
      <c r="I312" s="156"/>
      <c r="J312" s="156"/>
      <c r="K312" s="156"/>
      <c r="L312" s="156"/>
      <c r="M312" s="156"/>
      <c r="N312" s="155"/>
      <c r="O312" s="155"/>
      <c r="P312" s="155"/>
      <c r="Q312" s="155"/>
      <c r="R312" s="156"/>
      <c r="S312" s="156"/>
      <c r="T312" s="156"/>
      <c r="U312" s="156"/>
      <c r="V312" s="156"/>
      <c r="W312" s="156"/>
      <c r="X312" s="156"/>
      <c r="Y312" s="156"/>
      <c r="Z312" s="146"/>
      <c r="AA312" s="146"/>
      <c r="AB312" s="146"/>
      <c r="AC312" s="146"/>
      <c r="AD312" s="146"/>
      <c r="AE312" s="146"/>
      <c r="AF312" s="146"/>
      <c r="AG312" s="146" t="s">
        <v>140</v>
      </c>
      <c r="AH312" s="146">
        <v>0</v>
      </c>
      <c r="AI312" s="146"/>
      <c r="AJ312" s="146"/>
      <c r="AK312" s="146"/>
      <c r="AL312" s="146"/>
      <c r="AM312" s="146"/>
      <c r="AN312" s="146"/>
      <c r="AO312" s="146"/>
      <c r="AP312" s="146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</row>
    <row r="313" spans="1:60" outlineLevel="3" x14ac:dyDescent="0.25">
      <c r="A313" s="153"/>
      <c r="B313" s="154"/>
      <c r="C313" s="187" t="s">
        <v>190</v>
      </c>
      <c r="D313" s="159"/>
      <c r="E313" s="160">
        <v>136.03</v>
      </c>
      <c r="F313" s="156"/>
      <c r="G313" s="156"/>
      <c r="H313" s="156"/>
      <c r="I313" s="156"/>
      <c r="J313" s="156"/>
      <c r="K313" s="156"/>
      <c r="L313" s="156"/>
      <c r="M313" s="156"/>
      <c r="N313" s="155"/>
      <c r="O313" s="155"/>
      <c r="P313" s="155"/>
      <c r="Q313" s="155"/>
      <c r="R313" s="156"/>
      <c r="S313" s="156"/>
      <c r="T313" s="156"/>
      <c r="U313" s="156"/>
      <c r="V313" s="156"/>
      <c r="W313" s="156"/>
      <c r="X313" s="156"/>
      <c r="Y313" s="156"/>
      <c r="Z313" s="146"/>
      <c r="AA313" s="146"/>
      <c r="AB313" s="146"/>
      <c r="AC313" s="146"/>
      <c r="AD313" s="146"/>
      <c r="AE313" s="146"/>
      <c r="AF313" s="146"/>
      <c r="AG313" s="146" t="s">
        <v>140</v>
      </c>
      <c r="AH313" s="146">
        <v>1</v>
      </c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</row>
    <row r="314" spans="1:60" outlineLevel="3" x14ac:dyDescent="0.25">
      <c r="A314" s="153"/>
      <c r="B314" s="154"/>
      <c r="C314" s="186" t="s">
        <v>510</v>
      </c>
      <c r="D314" s="157"/>
      <c r="E314" s="158">
        <v>60.45</v>
      </c>
      <c r="F314" s="156"/>
      <c r="G314" s="156"/>
      <c r="H314" s="156"/>
      <c r="I314" s="156"/>
      <c r="J314" s="156"/>
      <c r="K314" s="156"/>
      <c r="L314" s="156"/>
      <c r="M314" s="156"/>
      <c r="N314" s="155"/>
      <c r="O314" s="155"/>
      <c r="P314" s="155"/>
      <c r="Q314" s="155"/>
      <c r="R314" s="156"/>
      <c r="S314" s="156"/>
      <c r="T314" s="156"/>
      <c r="U314" s="156"/>
      <c r="V314" s="156"/>
      <c r="W314" s="156"/>
      <c r="X314" s="156"/>
      <c r="Y314" s="156"/>
      <c r="Z314" s="146"/>
      <c r="AA314" s="146"/>
      <c r="AB314" s="146"/>
      <c r="AC314" s="146"/>
      <c r="AD314" s="146"/>
      <c r="AE314" s="146"/>
      <c r="AF314" s="146"/>
      <c r="AG314" s="146" t="s">
        <v>140</v>
      </c>
      <c r="AH314" s="146">
        <v>0</v>
      </c>
      <c r="AI314" s="146"/>
      <c r="AJ314" s="146"/>
      <c r="AK314" s="146"/>
      <c r="AL314" s="146"/>
      <c r="AM314" s="146"/>
      <c r="AN314" s="146"/>
      <c r="AO314" s="146"/>
      <c r="AP314" s="146"/>
      <c r="AQ314" s="146"/>
      <c r="AR314" s="146"/>
      <c r="AS314" s="146"/>
      <c r="AT314" s="146"/>
      <c r="AU314" s="146"/>
      <c r="AV314" s="146"/>
      <c r="AW314" s="146"/>
      <c r="AX314" s="146"/>
      <c r="AY314" s="146"/>
      <c r="AZ314" s="146"/>
      <c r="BA314" s="146"/>
      <c r="BB314" s="146"/>
      <c r="BC314" s="146"/>
      <c r="BD314" s="146"/>
      <c r="BE314" s="146"/>
      <c r="BF314" s="146"/>
      <c r="BG314" s="146"/>
      <c r="BH314" s="146"/>
    </row>
    <row r="315" spans="1:60" outlineLevel="3" x14ac:dyDescent="0.25">
      <c r="A315" s="153"/>
      <c r="B315" s="154"/>
      <c r="C315" s="187" t="s">
        <v>190</v>
      </c>
      <c r="D315" s="159"/>
      <c r="E315" s="160">
        <v>60.45</v>
      </c>
      <c r="F315" s="156"/>
      <c r="G315" s="156"/>
      <c r="H315" s="156"/>
      <c r="I315" s="156"/>
      <c r="J315" s="156"/>
      <c r="K315" s="156"/>
      <c r="L315" s="156"/>
      <c r="M315" s="156"/>
      <c r="N315" s="155"/>
      <c r="O315" s="155"/>
      <c r="P315" s="155"/>
      <c r="Q315" s="155"/>
      <c r="R315" s="156"/>
      <c r="S315" s="156"/>
      <c r="T315" s="156"/>
      <c r="U315" s="156"/>
      <c r="V315" s="156"/>
      <c r="W315" s="156"/>
      <c r="X315" s="156"/>
      <c r="Y315" s="156"/>
      <c r="Z315" s="146"/>
      <c r="AA315" s="146"/>
      <c r="AB315" s="146"/>
      <c r="AC315" s="146"/>
      <c r="AD315" s="146"/>
      <c r="AE315" s="146"/>
      <c r="AF315" s="146"/>
      <c r="AG315" s="146" t="s">
        <v>140</v>
      </c>
      <c r="AH315" s="146">
        <v>1</v>
      </c>
      <c r="AI315" s="146"/>
      <c r="AJ315" s="146"/>
      <c r="AK315" s="146"/>
      <c r="AL315" s="146"/>
      <c r="AM315" s="146"/>
      <c r="AN315" s="146"/>
      <c r="AO315" s="146"/>
      <c r="AP315" s="146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/>
      <c r="BE315" s="146"/>
      <c r="BF315" s="146"/>
      <c r="BG315" s="146"/>
      <c r="BH315" s="146"/>
    </row>
    <row r="316" spans="1:60" outlineLevel="1" x14ac:dyDescent="0.25">
      <c r="A316" s="169">
        <v>108</v>
      </c>
      <c r="B316" s="170" t="s">
        <v>511</v>
      </c>
      <c r="C316" s="185" t="s">
        <v>512</v>
      </c>
      <c r="D316" s="171" t="s">
        <v>134</v>
      </c>
      <c r="E316" s="172">
        <v>196.48</v>
      </c>
      <c r="F316" s="173"/>
      <c r="G316" s="174">
        <f>ROUND(E316*F316,2)</f>
        <v>0</v>
      </c>
      <c r="H316" s="173"/>
      <c r="I316" s="174">
        <f>ROUND(E316*H316,2)</f>
        <v>0</v>
      </c>
      <c r="J316" s="173"/>
      <c r="K316" s="174">
        <f>ROUND(E316*J316,2)</f>
        <v>0</v>
      </c>
      <c r="L316" s="174">
        <v>21</v>
      </c>
      <c r="M316" s="174">
        <f>G316*(1+L316/100)</f>
        <v>0</v>
      </c>
      <c r="N316" s="172">
        <v>1.3999999999999999E-4</v>
      </c>
      <c r="O316" s="172">
        <f>ROUND(E316*N316,2)</f>
        <v>0.03</v>
      </c>
      <c r="P316" s="172">
        <v>0</v>
      </c>
      <c r="Q316" s="172">
        <f>ROUND(E316*P316,2)</f>
        <v>0</v>
      </c>
      <c r="R316" s="174"/>
      <c r="S316" s="174" t="s">
        <v>135</v>
      </c>
      <c r="T316" s="174" t="s">
        <v>135</v>
      </c>
      <c r="U316" s="174">
        <v>0.10191</v>
      </c>
      <c r="V316" s="174">
        <f>ROUND(E316*U316,2)</f>
        <v>20.02</v>
      </c>
      <c r="W316" s="174"/>
      <c r="X316" s="175" t="s">
        <v>136</v>
      </c>
      <c r="Y316" s="156" t="s">
        <v>137</v>
      </c>
      <c r="Z316" s="146"/>
      <c r="AA316" s="146"/>
      <c r="AB316" s="146"/>
      <c r="AC316" s="146"/>
      <c r="AD316" s="146"/>
      <c r="AE316" s="146"/>
      <c r="AF316" s="146"/>
      <c r="AG316" s="146" t="s">
        <v>138</v>
      </c>
      <c r="AH316" s="146"/>
      <c r="AI316" s="146"/>
      <c r="AJ316" s="146"/>
      <c r="AK316" s="146"/>
      <c r="AL316" s="146"/>
      <c r="AM316" s="146"/>
      <c r="AN316" s="146"/>
      <c r="AO316" s="146"/>
      <c r="AP316" s="146"/>
      <c r="AQ316" s="146"/>
      <c r="AR316" s="146"/>
      <c r="AS316" s="146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/>
      <c r="BE316" s="146"/>
      <c r="BF316" s="146"/>
      <c r="BG316" s="146"/>
      <c r="BH316" s="146"/>
    </row>
    <row r="317" spans="1:60" outlineLevel="2" x14ac:dyDescent="0.25">
      <c r="A317" s="153"/>
      <c r="B317" s="154"/>
      <c r="C317" s="186" t="s">
        <v>513</v>
      </c>
      <c r="D317" s="157"/>
      <c r="E317" s="158">
        <v>196.48</v>
      </c>
      <c r="F317" s="156"/>
      <c r="G317" s="156"/>
      <c r="H317" s="156"/>
      <c r="I317" s="156"/>
      <c r="J317" s="156"/>
      <c r="K317" s="156"/>
      <c r="L317" s="156"/>
      <c r="M317" s="156"/>
      <c r="N317" s="155"/>
      <c r="O317" s="155"/>
      <c r="P317" s="155"/>
      <c r="Q317" s="155"/>
      <c r="R317" s="156"/>
      <c r="S317" s="156"/>
      <c r="T317" s="156"/>
      <c r="U317" s="156"/>
      <c r="V317" s="156"/>
      <c r="W317" s="156"/>
      <c r="X317" s="156"/>
      <c r="Y317" s="156"/>
      <c r="Z317" s="146"/>
      <c r="AA317" s="146"/>
      <c r="AB317" s="146"/>
      <c r="AC317" s="146"/>
      <c r="AD317" s="146"/>
      <c r="AE317" s="146"/>
      <c r="AF317" s="146"/>
      <c r="AG317" s="146" t="s">
        <v>140</v>
      </c>
      <c r="AH317" s="146">
        <v>5</v>
      </c>
      <c r="AI317" s="146"/>
      <c r="AJ317" s="146"/>
      <c r="AK317" s="146"/>
      <c r="AL317" s="146"/>
      <c r="AM317" s="146"/>
      <c r="AN317" s="146"/>
      <c r="AO317" s="146"/>
      <c r="AP317" s="146"/>
      <c r="AQ317" s="146"/>
      <c r="AR317" s="146"/>
      <c r="AS317" s="146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</row>
    <row r="318" spans="1:60" x14ac:dyDescent="0.25">
      <c r="A318" s="162" t="s">
        <v>130</v>
      </c>
      <c r="B318" s="163" t="s">
        <v>97</v>
      </c>
      <c r="C318" s="184" t="s">
        <v>98</v>
      </c>
      <c r="D318" s="164"/>
      <c r="E318" s="165"/>
      <c r="F318" s="166"/>
      <c r="G318" s="166">
        <f>SUMIF(AG319:AG320,"&lt;&gt;NOR",G319:G320)</f>
        <v>0</v>
      </c>
      <c r="H318" s="166"/>
      <c r="I318" s="166">
        <f>SUM(I319:I320)</f>
        <v>0</v>
      </c>
      <c r="J318" s="166"/>
      <c r="K318" s="166">
        <f>SUM(K319:K320)</f>
        <v>0</v>
      </c>
      <c r="L318" s="166"/>
      <c r="M318" s="166">
        <f>SUM(M319:M320)</f>
        <v>0</v>
      </c>
      <c r="N318" s="165"/>
      <c r="O318" s="165">
        <f>SUM(O319:O320)</f>
        <v>0</v>
      </c>
      <c r="P318" s="165"/>
      <c r="Q318" s="165">
        <f>SUM(Q319:Q320)</f>
        <v>0</v>
      </c>
      <c r="R318" s="166"/>
      <c r="S318" s="166"/>
      <c r="T318" s="166"/>
      <c r="U318" s="166"/>
      <c r="V318" s="166">
        <f>SUM(V319:V320)</f>
        <v>0</v>
      </c>
      <c r="W318" s="166"/>
      <c r="X318" s="167"/>
      <c r="Y318" s="161"/>
      <c r="AG318" t="s">
        <v>131</v>
      </c>
    </row>
    <row r="319" spans="1:60" ht="20.399999999999999" outlineLevel="1" x14ac:dyDescent="0.25">
      <c r="A319" s="177">
        <v>109</v>
      </c>
      <c r="B319" s="178" t="s">
        <v>514</v>
      </c>
      <c r="C319" s="188" t="s">
        <v>515</v>
      </c>
      <c r="D319" s="179" t="s">
        <v>516</v>
      </c>
      <c r="E319" s="180">
        <v>1</v>
      </c>
      <c r="F319" s="181"/>
      <c r="G319" s="182">
        <f>ROUND(E319*F319,2)</f>
        <v>0</v>
      </c>
      <c r="H319" s="181"/>
      <c r="I319" s="182">
        <f>ROUND(E319*H319,2)</f>
        <v>0</v>
      </c>
      <c r="J319" s="181"/>
      <c r="K319" s="182">
        <f>ROUND(E319*J319,2)</f>
        <v>0</v>
      </c>
      <c r="L319" s="182">
        <v>21</v>
      </c>
      <c r="M319" s="182">
        <f>G319*(1+L319/100)</f>
        <v>0</v>
      </c>
      <c r="N319" s="180">
        <v>0</v>
      </c>
      <c r="O319" s="180">
        <f>ROUND(E319*N319,2)</f>
        <v>0</v>
      </c>
      <c r="P319" s="180">
        <v>0</v>
      </c>
      <c r="Q319" s="180">
        <f>ROUND(E319*P319,2)</f>
        <v>0</v>
      </c>
      <c r="R319" s="182"/>
      <c r="S319" s="182" t="s">
        <v>241</v>
      </c>
      <c r="T319" s="182" t="s">
        <v>475</v>
      </c>
      <c r="U319" s="182">
        <v>0</v>
      </c>
      <c r="V319" s="182">
        <f>ROUND(E319*U319,2)</f>
        <v>0</v>
      </c>
      <c r="W319" s="182"/>
      <c r="X319" s="183" t="s">
        <v>136</v>
      </c>
      <c r="Y319" s="156" t="s">
        <v>137</v>
      </c>
      <c r="Z319" s="146"/>
      <c r="AA319" s="146"/>
      <c r="AB319" s="146"/>
      <c r="AC319" s="146"/>
      <c r="AD319" s="146"/>
      <c r="AE319" s="146"/>
      <c r="AF319" s="146"/>
      <c r="AG319" s="146" t="s">
        <v>138</v>
      </c>
      <c r="AH319" s="146"/>
      <c r="AI319" s="146"/>
      <c r="AJ319" s="146"/>
      <c r="AK319" s="146"/>
      <c r="AL319" s="146"/>
      <c r="AM319" s="146"/>
      <c r="AN319" s="146"/>
      <c r="AO319" s="146"/>
      <c r="AP319" s="146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</row>
    <row r="320" spans="1:60" outlineLevel="1" x14ac:dyDescent="0.25">
      <c r="A320" s="177">
        <v>110</v>
      </c>
      <c r="B320" s="178" t="s">
        <v>517</v>
      </c>
      <c r="C320" s="188" t="s">
        <v>518</v>
      </c>
      <c r="D320" s="179" t="s">
        <v>474</v>
      </c>
      <c r="E320" s="180">
        <v>6</v>
      </c>
      <c r="F320" s="181"/>
      <c r="G320" s="182">
        <f>ROUND(E320*F320,2)</f>
        <v>0</v>
      </c>
      <c r="H320" s="181"/>
      <c r="I320" s="182">
        <f>ROUND(E320*H320,2)</f>
        <v>0</v>
      </c>
      <c r="J320" s="181"/>
      <c r="K320" s="182">
        <f>ROUND(E320*J320,2)</f>
        <v>0</v>
      </c>
      <c r="L320" s="182">
        <v>21</v>
      </c>
      <c r="M320" s="182">
        <f>G320*(1+L320/100)</f>
        <v>0</v>
      </c>
      <c r="N320" s="180">
        <v>0</v>
      </c>
      <c r="O320" s="180">
        <f>ROUND(E320*N320,2)</f>
        <v>0</v>
      </c>
      <c r="P320" s="180">
        <v>0</v>
      </c>
      <c r="Q320" s="180">
        <f>ROUND(E320*P320,2)</f>
        <v>0</v>
      </c>
      <c r="R320" s="182"/>
      <c r="S320" s="182" t="s">
        <v>241</v>
      </c>
      <c r="T320" s="182" t="s">
        <v>475</v>
      </c>
      <c r="U320" s="182">
        <v>0</v>
      </c>
      <c r="V320" s="182">
        <f>ROUND(E320*U320,2)</f>
        <v>0</v>
      </c>
      <c r="W320" s="182"/>
      <c r="X320" s="183" t="s">
        <v>136</v>
      </c>
      <c r="Y320" s="156" t="s">
        <v>137</v>
      </c>
      <c r="Z320" s="146"/>
      <c r="AA320" s="146"/>
      <c r="AB320" s="146"/>
      <c r="AC320" s="146"/>
      <c r="AD320" s="146"/>
      <c r="AE320" s="146"/>
      <c r="AF320" s="146"/>
      <c r="AG320" s="146" t="s">
        <v>138</v>
      </c>
      <c r="AH320" s="146"/>
      <c r="AI320" s="146"/>
      <c r="AJ320" s="146"/>
      <c r="AK320" s="146"/>
      <c r="AL320" s="146"/>
      <c r="AM320" s="146"/>
      <c r="AN320" s="146"/>
      <c r="AO320" s="146"/>
      <c r="AP320" s="146"/>
      <c r="AQ320" s="146"/>
      <c r="AR320" s="146"/>
      <c r="AS320" s="146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</row>
    <row r="321" spans="1:60" x14ac:dyDescent="0.25">
      <c r="A321" s="162" t="s">
        <v>130</v>
      </c>
      <c r="B321" s="163" t="s">
        <v>99</v>
      </c>
      <c r="C321" s="184" t="s">
        <v>100</v>
      </c>
      <c r="D321" s="164"/>
      <c r="E321" s="165"/>
      <c r="F321" s="166"/>
      <c r="G321" s="166">
        <f>SUMIF(AG322:AG354,"&lt;&gt;NOR",G322:G354)</f>
        <v>0</v>
      </c>
      <c r="H321" s="166"/>
      <c r="I321" s="166">
        <f>SUM(I322:I354)</f>
        <v>0</v>
      </c>
      <c r="J321" s="166"/>
      <c r="K321" s="166">
        <f>SUM(K322:K354)</f>
        <v>0</v>
      </c>
      <c r="L321" s="166"/>
      <c r="M321" s="166">
        <f>SUM(M322:M354)</f>
        <v>0</v>
      </c>
      <c r="N321" s="165"/>
      <c r="O321" s="165">
        <f>SUM(O322:O354)</f>
        <v>0</v>
      </c>
      <c r="P321" s="165"/>
      <c r="Q321" s="165">
        <f>SUM(Q322:Q354)</f>
        <v>0</v>
      </c>
      <c r="R321" s="166"/>
      <c r="S321" s="166"/>
      <c r="T321" s="166"/>
      <c r="U321" s="166"/>
      <c r="V321" s="166">
        <f>SUM(V322:V354)</f>
        <v>564.01</v>
      </c>
      <c r="W321" s="166"/>
      <c r="X321" s="167"/>
      <c r="Y321" s="161"/>
      <c r="AG321" t="s">
        <v>131</v>
      </c>
    </row>
    <row r="322" spans="1:60" outlineLevel="1" x14ac:dyDescent="0.25">
      <c r="A322" s="169">
        <v>111</v>
      </c>
      <c r="B322" s="170" t="s">
        <v>519</v>
      </c>
      <c r="C322" s="185" t="s">
        <v>520</v>
      </c>
      <c r="D322" s="171" t="s">
        <v>244</v>
      </c>
      <c r="E322" s="172">
        <v>0.58618999999999999</v>
      </c>
      <c r="F322" s="173"/>
      <c r="G322" s="174">
        <f>ROUND(E322*F322,2)</f>
        <v>0</v>
      </c>
      <c r="H322" s="173"/>
      <c r="I322" s="174">
        <f>ROUND(E322*H322,2)</f>
        <v>0</v>
      </c>
      <c r="J322" s="173"/>
      <c r="K322" s="174">
        <f>ROUND(E322*J322,2)</f>
        <v>0</v>
      </c>
      <c r="L322" s="174">
        <v>21</v>
      </c>
      <c r="M322" s="174">
        <f>G322*(1+L322/100)</f>
        <v>0</v>
      </c>
      <c r="N322" s="172">
        <v>0</v>
      </c>
      <c r="O322" s="172">
        <f>ROUND(E322*N322,2)</f>
        <v>0</v>
      </c>
      <c r="P322" s="172">
        <v>0</v>
      </c>
      <c r="Q322" s="172">
        <f>ROUND(E322*P322,2)</f>
        <v>0</v>
      </c>
      <c r="R322" s="174"/>
      <c r="S322" s="174" t="s">
        <v>135</v>
      </c>
      <c r="T322" s="174" t="s">
        <v>135</v>
      </c>
      <c r="U322" s="174">
        <v>0</v>
      </c>
      <c r="V322" s="174">
        <f>ROUND(E322*U322,2)</f>
        <v>0</v>
      </c>
      <c r="W322" s="174"/>
      <c r="X322" s="175" t="s">
        <v>136</v>
      </c>
      <c r="Y322" s="156" t="s">
        <v>137</v>
      </c>
      <c r="Z322" s="146"/>
      <c r="AA322" s="146"/>
      <c r="AB322" s="146"/>
      <c r="AC322" s="146"/>
      <c r="AD322" s="146"/>
      <c r="AE322" s="146"/>
      <c r="AF322" s="146"/>
      <c r="AG322" s="146" t="s">
        <v>138</v>
      </c>
      <c r="AH322" s="146"/>
      <c r="AI322" s="146"/>
      <c r="AJ322" s="146"/>
      <c r="AK322" s="146"/>
      <c r="AL322" s="146"/>
      <c r="AM322" s="146"/>
      <c r="AN322" s="146"/>
      <c r="AO322" s="146"/>
      <c r="AP322" s="146"/>
      <c r="AQ322" s="146"/>
      <c r="AR322" s="146"/>
      <c r="AS322" s="146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</row>
    <row r="323" spans="1:60" ht="21" outlineLevel="2" x14ac:dyDescent="0.25">
      <c r="A323" s="153"/>
      <c r="B323" s="154"/>
      <c r="C323" s="248" t="s">
        <v>521</v>
      </c>
      <c r="D323" s="249"/>
      <c r="E323" s="249"/>
      <c r="F323" s="249"/>
      <c r="G323" s="249"/>
      <c r="H323" s="156"/>
      <c r="I323" s="156"/>
      <c r="J323" s="156"/>
      <c r="K323" s="156"/>
      <c r="L323" s="156"/>
      <c r="M323" s="156"/>
      <c r="N323" s="155"/>
      <c r="O323" s="155"/>
      <c r="P323" s="155"/>
      <c r="Q323" s="155"/>
      <c r="R323" s="156"/>
      <c r="S323" s="156"/>
      <c r="T323" s="156"/>
      <c r="U323" s="156"/>
      <c r="V323" s="156"/>
      <c r="W323" s="156"/>
      <c r="X323" s="156"/>
      <c r="Y323" s="156"/>
      <c r="Z323" s="146"/>
      <c r="AA323" s="146"/>
      <c r="AB323" s="146"/>
      <c r="AC323" s="146"/>
      <c r="AD323" s="146"/>
      <c r="AE323" s="146"/>
      <c r="AF323" s="146"/>
      <c r="AG323" s="146" t="s">
        <v>226</v>
      </c>
      <c r="AH323" s="146"/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76" t="str">
        <f>C323</f>
        <v>Pro vyjádření výnosu ve prospěch zhotovitele je nutné jednotkovou cenu uvést se záporným znaménkem. (Získaná částka ponižuje náklad stavby.)</v>
      </c>
      <c r="BB323" s="146"/>
      <c r="BC323" s="146"/>
      <c r="BD323" s="146"/>
      <c r="BE323" s="146"/>
      <c r="BF323" s="146"/>
      <c r="BG323" s="146"/>
      <c r="BH323" s="146"/>
    </row>
    <row r="324" spans="1:60" outlineLevel="2" x14ac:dyDescent="0.25">
      <c r="A324" s="153"/>
      <c r="B324" s="154"/>
      <c r="C324" s="186" t="s">
        <v>522</v>
      </c>
      <c r="D324" s="157"/>
      <c r="E324" s="158">
        <v>0.17619000000000001</v>
      </c>
      <c r="F324" s="156"/>
      <c r="G324" s="156"/>
      <c r="H324" s="156"/>
      <c r="I324" s="156"/>
      <c r="J324" s="156"/>
      <c r="K324" s="156"/>
      <c r="L324" s="156"/>
      <c r="M324" s="156"/>
      <c r="N324" s="155"/>
      <c r="O324" s="155"/>
      <c r="P324" s="155"/>
      <c r="Q324" s="155"/>
      <c r="R324" s="156"/>
      <c r="S324" s="156"/>
      <c r="T324" s="156"/>
      <c r="U324" s="156"/>
      <c r="V324" s="156"/>
      <c r="W324" s="156"/>
      <c r="X324" s="156"/>
      <c r="Y324" s="156"/>
      <c r="Z324" s="146"/>
      <c r="AA324" s="146"/>
      <c r="AB324" s="146"/>
      <c r="AC324" s="146"/>
      <c r="AD324" s="146"/>
      <c r="AE324" s="146"/>
      <c r="AF324" s="146"/>
      <c r="AG324" s="146" t="s">
        <v>140</v>
      </c>
      <c r="AH324" s="146">
        <v>7</v>
      </c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</row>
    <row r="325" spans="1:60" outlineLevel="3" x14ac:dyDescent="0.25">
      <c r="A325" s="153"/>
      <c r="B325" s="154"/>
      <c r="C325" s="186" t="s">
        <v>523</v>
      </c>
      <c r="D325" s="157"/>
      <c r="E325" s="158">
        <v>0.22500000000000001</v>
      </c>
      <c r="F325" s="156"/>
      <c r="G325" s="156"/>
      <c r="H325" s="156"/>
      <c r="I325" s="156"/>
      <c r="J325" s="156"/>
      <c r="K325" s="156"/>
      <c r="L325" s="156"/>
      <c r="M325" s="156"/>
      <c r="N325" s="155"/>
      <c r="O325" s="155"/>
      <c r="P325" s="155"/>
      <c r="Q325" s="155"/>
      <c r="R325" s="156"/>
      <c r="S325" s="156"/>
      <c r="T325" s="156"/>
      <c r="U325" s="156"/>
      <c r="V325" s="156"/>
      <c r="W325" s="156"/>
      <c r="X325" s="156"/>
      <c r="Y325" s="156"/>
      <c r="Z325" s="146"/>
      <c r="AA325" s="146"/>
      <c r="AB325" s="146"/>
      <c r="AC325" s="146"/>
      <c r="AD325" s="146"/>
      <c r="AE325" s="146"/>
      <c r="AF325" s="146"/>
      <c r="AG325" s="146" t="s">
        <v>140</v>
      </c>
      <c r="AH325" s="146">
        <v>7</v>
      </c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</row>
    <row r="326" spans="1:60" outlineLevel="3" x14ac:dyDescent="0.25">
      <c r="A326" s="153"/>
      <c r="B326" s="154"/>
      <c r="C326" s="186" t="s">
        <v>524</v>
      </c>
      <c r="D326" s="157"/>
      <c r="E326" s="158">
        <v>0.185</v>
      </c>
      <c r="F326" s="156"/>
      <c r="G326" s="156"/>
      <c r="H326" s="156"/>
      <c r="I326" s="156"/>
      <c r="J326" s="156"/>
      <c r="K326" s="156"/>
      <c r="L326" s="156"/>
      <c r="M326" s="156"/>
      <c r="N326" s="155"/>
      <c r="O326" s="155"/>
      <c r="P326" s="155"/>
      <c r="Q326" s="155"/>
      <c r="R326" s="156"/>
      <c r="S326" s="156"/>
      <c r="T326" s="156"/>
      <c r="U326" s="156"/>
      <c r="V326" s="156"/>
      <c r="W326" s="156"/>
      <c r="X326" s="156"/>
      <c r="Y326" s="156"/>
      <c r="Z326" s="146"/>
      <c r="AA326" s="146"/>
      <c r="AB326" s="146"/>
      <c r="AC326" s="146"/>
      <c r="AD326" s="146"/>
      <c r="AE326" s="146"/>
      <c r="AF326" s="146"/>
      <c r="AG326" s="146" t="s">
        <v>140</v>
      </c>
      <c r="AH326" s="146">
        <v>7</v>
      </c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</row>
    <row r="327" spans="1:60" outlineLevel="1" x14ac:dyDescent="0.25">
      <c r="A327" s="169">
        <v>112</v>
      </c>
      <c r="B327" s="170" t="s">
        <v>525</v>
      </c>
      <c r="C327" s="185" t="s">
        <v>526</v>
      </c>
      <c r="D327" s="171" t="s">
        <v>244</v>
      </c>
      <c r="E327" s="172">
        <v>197.41050000000001</v>
      </c>
      <c r="F327" s="173"/>
      <c r="G327" s="174">
        <f>ROUND(E327*F327,2)</f>
        <v>0</v>
      </c>
      <c r="H327" s="173"/>
      <c r="I327" s="174">
        <f>ROUND(E327*H327,2)</f>
        <v>0</v>
      </c>
      <c r="J327" s="173"/>
      <c r="K327" s="174">
        <f>ROUND(E327*J327,2)</f>
        <v>0</v>
      </c>
      <c r="L327" s="174">
        <v>21</v>
      </c>
      <c r="M327" s="174">
        <f>G327*(1+L327/100)</f>
        <v>0</v>
      </c>
      <c r="N327" s="172">
        <v>0</v>
      </c>
      <c r="O327" s="172">
        <f>ROUND(E327*N327,2)</f>
        <v>0</v>
      </c>
      <c r="P327" s="172">
        <v>0</v>
      </c>
      <c r="Q327" s="172">
        <f>ROUND(E327*P327,2)</f>
        <v>0</v>
      </c>
      <c r="R327" s="174"/>
      <c r="S327" s="174" t="s">
        <v>527</v>
      </c>
      <c r="T327" s="174" t="s">
        <v>527</v>
      </c>
      <c r="U327" s="174">
        <v>0</v>
      </c>
      <c r="V327" s="174">
        <f>ROUND(E327*U327,2)</f>
        <v>0</v>
      </c>
      <c r="W327" s="174"/>
      <c r="X327" s="175" t="s">
        <v>136</v>
      </c>
      <c r="Y327" s="156" t="s">
        <v>137</v>
      </c>
      <c r="Z327" s="146"/>
      <c r="AA327" s="146"/>
      <c r="AB327" s="146"/>
      <c r="AC327" s="146"/>
      <c r="AD327" s="146"/>
      <c r="AE327" s="146"/>
      <c r="AF327" s="146"/>
      <c r="AG327" s="146" t="s">
        <v>138</v>
      </c>
      <c r="AH327" s="146"/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</row>
    <row r="328" spans="1:60" outlineLevel="2" x14ac:dyDescent="0.25">
      <c r="A328" s="153"/>
      <c r="B328" s="154"/>
      <c r="C328" s="186" t="s">
        <v>528</v>
      </c>
      <c r="D328" s="157"/>
      <c r="E328" s="158">
        <v>4.36599</v>
      </c>
      <c r="F328" s="156"/>
      <c r="G328" s="156"/>
      <c r="H328" s="156"/>
      <c r="I328" s="156"/>
      <c r="J328" s="156"/>
      <c r="K328" s="156"/>
      <c r="L328" s="156"/>
      <c r="M328" s="156"/>
      <c r="N328" s="155"/>
      <c r="O328" s="155"/>
      <c r="P328" s="155"/>
      <c r="Q328" s="155"/>
      <c r="R328" s="156"/>
      <c r="S328" s="156"/>
      <c r="T328" s="156"/>
      <c r="U328" s="156"/>
      <c r="V328" s="156"/>
      <c r="W328" s="156"/>
      <c r="X328" s="156"/>
      <c r="Y328" s="156"/>
      <c r="Z328" s="146"/>
      <c r="AA328" s="146"/>
      <c r="AB328" s="146"/>
      <c r="AC328" s="146"/>
      <c r="AD328" s="146"/>
      <c r="AE328" s="146"/>
      <c r="AF328" s="146"/>
      <c r="AG328" s="146" t="s">
        <v>140</v>
      </c>
      <c r="AH328" s="146">
        <v>7</v>
      </c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</row>
    <row r="329" spans="1:60" outlineLevel="3" x14ac:dyDescent="0.25">
      <c r="A329" s="153"/>
      <c r="B329" s="154"/>
      <c r="C329" s="186" t="s">
        <v>529</v>
      </c>
      <c r="D329" s="157"/>
      <c r="E329" s="158">
        <v>77.549689999999998</v>
      </c>
      <c r="F329" s="156"/>
      <c r="G329" s="156"/>
      <c r="H329" s="156"/>
      <c r="I329" s="156"/>
      <c r="J329" s="156"/>
      <c r="K329" s="156"/>
      <c r="L329" s="156"/>
      <c r="M329" s="156"/>
      <c r="N329" s="155"/>
      <c r="O329" s="155"/>
      <c r="P329" s="155"/>
      <c r="Q329" s="155"/>
      <c r="R329" s="156"/>
      <c r="S329" s="156"/>
      <c r="T329" s="156"/>
      <c r="U329" s="156"/>
      <c r="V329" s="156"/>
      <c r="W329" s="156"/>
      <c r="X329" s="156"/>
      <c r="Y329" s="156"/>
      <c r="Z329" s="146"/>
      <c r="AA329" s="146"/>
      <c r="AB329" s="146"/>
      <c r="AC329" s="146"/>
      <c r="AD329" s="146"/>
      <c r="AE329" s="146"/>
      <c r="AF329" s="146"/>
      <c r="AG329" s="146" t="s">
        <v>140</v>
      </c>
      <c r="AH329" s="146">
        <v>7</v>
      </c>
      <c r="AI329" s="146"/>
      <c r="AJ329" s="146"/>
      <c r="AK329" s="146"/>
      <c r="AL329" s="146"/>
      <c r="AM329" s="146"/>
      <c r="AN329" s="146"/>
      <c r="AO329" s="146"/>
      <c r="AP329" s="146"/>
      <c r="AQ329" s="146"/>
      <c r="AR329" s="146"/>
      <c r="AS329" s="146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</row>
    <row r="330" spans="1:60" outlineLevel="3" x14ac:dyDescent="0.25">
      <c r="A330" s="153"/>
      <c r="B330" s="154"/>
      <c r="C330" s="186" t="s">
        <v>530</v>
      </c>
      <c r="D330" s="157"/>
      <c r="E330" s="158">
        <v>22.373999999999999</v>
      </c>
      <c r="F330" s="156"/>
      <c r="G330" s="156"/>
      <c r="H330" s="156"/>
      <c r="I330" s="156"/>
      <c r="J330" s="156"/>
      <c r="K330" s="156"/>
      <c r="L330" s="156"/>
      <c r="M330" s="156"/>
      <c r="N330" s="155"/>
      <c r="O330" s="155"/>
      <c r="P330" s="155"/>
      <c r="Q330" s="155"/>
      <c r="R330" s="156"/>
      <c r="S330" s="156"/>
      <c r="T330" s="156"/>
      <c r="U330" s="156"/>
      <c r="V330" s="156"/>
      <c r="W330" s="156"/>
      <c r="X330" s="156"/>
      <c r="Y330" s="156"/>
      <c r="Z330" s="146"/>
      <c r="AA330" s="146"/>
      <c r="AB330" s="146"/>
      <c r="AC330" s="146"/>
      <c r="AD330" s="146"/>
      <c r="AE330" s="146"/>
      <c r="AF330" s="146"/>
      <c r="AG330" s="146" t="s">
        <v>140</v>
      </c>
      <c r="AH330" s="146">
        <v>7</v>
      </c>
      <c r="AI330" s="146"/>
      <c r="AJ330" s="146"/>
      <c r="AK330" s="146"/>
      <c r="AL330" s="146"/>
      <c r="AM330" s="146"/>
      <c r="AN330" s="146"/>
      <c r="AO330" s="146"/>
      <c r="AP330" s="146"/>
      <c r="AQ330" s="146"/>
      <c r="AR330" s="146"/>
      <c r="AS330" s="146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</row>
    <row r="331" spans="1:60" outlineLevel="3" x14ac:dyDescent="0.25">
      <c r="A331" s="153"/>
      <c r="B331" s="154"/>
      <c r="C331" s="186" t="s">
        <v>531</v>
      </c>
      <c r="D331" s="157"/>
      <c r="E331" s="158">
        <v>82.719669999999994</v>
      </c>
      <c r="F331" s="156"/>
      <c r="G331" s="156"/>
      <c r="H331" s="156"/>
      <c r="I331" s="156"/>
      <c r="J331" s="156"/>
      <c r="K331" s="156"/>
      <c r="L331" s="156"/>
      <c r="M331" s="156"/>
      <c r="N331" s="155"/>
      <c r="O331" s="155"/>
      <c r="P331" s="155"/>
      <c r="Q331" s="155"/>
      <c r="R331" s="156"/>
      <c r="S331" s="156"/>
      <c r="T331" s="156"/>
      <c r="U331" s="156"/>
      <c r="V331" s="156"/>
      <c r="W331" s="156"/>
      <c r="X331" s="156"/>
      <c r="Y331" s="156"/>
      <c r="Z331" s="146"/>
      <c r="AA331" s="146"/>
      <c r="AB331" s="146"/>
      <c r="AC331" s="146"/>
      <c r="AD331" s="146"/>
      <c r="AE331" s="146"/>
      <c r="AF331" s="146"/>
      <c r="AG331" s="146" t="s">
        <v>140</v>
      </c>
      <c r="AH331" s="146">
        <v>7</v>
      </c>
      <c r="AI331" s="146"/>
      <c r="AJ331" s="146"/>
      <c r="AK331" s="146"/>
      <c r="AL331" s="146"/>
      <c r="AM331" s="146"/>
      <c r="AN331" s="146"/>
      <c r="AO331" s="146"/>
      <c r="AP331" s="146"/>
      <c r="AQ331" s="146"/>
      <c r="AR331" s="146"/>
      <c r="AS331" s="146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</row>
    <row r="332" spans="1:60" outlineLevel="3" x14ac:dyDescent="0.25">
      <c r="A332" s="153"/>
      <c r="B332" s="154"/>
      <c r="C332" s="186" t="s">
        <v>532</v>
      </c>
      <c r="D332" s="157"/>
      <c r="E332" s="158">
        <v>10.4</v>
      </c>
      <c r="F332" s="156"/>
      <c r="G332" s="156"/>
      <c r="H332" s="156"/>
      <c r="I332" s="156"/>
      <c r="J332" s="156"/>
      <c r="K332" s="156"/>
      <c r="L332" s="156"/>
      <c r="M332" s="156"/>
      <c r="N332" s="155"/>
      <c r="O332" s="155"/>
      <c r="P332" s="155"/>
      <c r="Q332" s="155"/>
      <c r="R332" s="156"/>
      <c r="S332" s="156"/>
      <c r="T332" s="156"/>
      <c r="U332" s="156"/>
      <c r="V332" s="156"/>
      <c r="W332" s="156"/>
      <c r="X332" s="156"/>
      <c r="Y332" s="156"/>
      <c r="Z332" s="146"/>
      <c r="AA332" s="146"/>
      <c r="AB332" s="146"/>
      <c r="AC332" s="146"/>
      <c r="AD332" s="146"/>
      <c r="AE332" s="146"/>
      <c r="AF332" s="146"/>
      <c r="AG332" s="146" t="s">
        <v>140</v>
      </c>
      <c r="AH332" s="146">
        <v>7</v>
      </c>
      <c r="AI332" s="146"/>
      <c r="AJ332" s="146"/>
      <c r="AK332" s="146"/>
      <c r="AL332" s="146"/>
      <c r="AM332" s="146"/>
      <c r="AN332" s="146"/>
      <c r="AO332" s="146"/>
      <c r="AP332" s="146"/>
      <c r="AQ332" s="146"/>
      <c r="AR332" s="146"/>
      <c r="AS332" s="146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</row>
    <row r="333" spans="1:60" outlineLevel="3" x14ac:dyDescent="0.25">
      <c r="A333" s="153"/>
      <c r="B333" s="154"/>
      <c r="C333" s="186" t="s">
        <v>533</v>
      </c>
      <c r="D333" s="157"/>
      <c r="E333" s="158">
        <v>1.15E-3</v>
      </c>
      <c r="F333" s="156"/>
      <c r="G333" s="156"/>
      <c r="H333" s="156"/>
      <c r="I333" s="156"/>
      <c r="J333" s="156"/>
      <c r="K333" s="156"/>
      <c r="L333" s="156"/>
      <c r="M333" s="156"/>
      <c r="N333" s="155"/>
      <c r="O333" s="155"/>
      <c r="P333" s="155"/>
      <c r="Q333" s="155"/>
      <c r="R333" s="156"/>
      <c r="S333" s="156"/>
      <c r="T333" s="156"/>
      <c r="U333" s="156"/>
      <c r="V333" s="156"/>
      <c r="W333" s="156"/>
      <c r="X333" s="156"/>
      <c r="Y333" s="156"/>
      <c r="Z333" s="146"/>
      <c r="AA333" s="146"/>
      <c r="AB333" s="146"/>
      <c r="AC333" s="146"/>
      <c r="AD333" s="146"/>
      <c r="AE333" s="146"/>
      <c r="AF333" s="146"/>
      <c r="AG333" s="146" t="s">
        <v>140</v>
      </c>
      <c r="AH333" s="146">
        <v>7</v>
      </c>
      <c r="AI333" s="146"/>
      <c r="AJ333" s="146"/>
      <c r="AK333" s="146"/>
      <c r="AL333" s="146"/>
      <c r="AM333" s="146"/>
      <c r="AN333" s="146"/>
      <c r="AO333" s="146"/>
      <c r="AP333" s="146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</row>
    <row r="334" spans="1:60" ht="20.399999999999999" outlineLevel="1" x14ac:dyDescent="0.25">
      <c r="A334" s="169">
        <v>113</v>
      </c>
      <c r="B334" s="170" t="s">
        <v>534</v>
      </c>
      <c r="C334" s="185" t="s">
        <v>535</v>
      </c>
      <c r="D334" s="171" t="s">
        <v>244</v>
      </c>
      <c r="E334" s="172">
        <v>23.258140000000001</v>
      </c>
      <c r="F334" s="173"/>
      <c r="G334" s="174">
        <f>ROUND(E334*F334,2)</f>
        <v>0</v>
      </c>
      <c r="H334" s="173"/>
      <c r="I334" s="174">
        <f>ROUND(E334*H334,2)</f>
        <v>0</v>
      </c>
      <c r="J334" s="173"/>
      <c r="K334" s="174">
        <f>ROUND(E334*J334,2)</f>
        <v>0</v>
      </c>
      <c r="L334" s="174">
        <v>21</v>
      </c>
      <c r="M334" s="174">
        <f>G334*(1+L334/100)</f>
        <v>0</v>
      </c>
      <c r="N334" s="172">
        <v>0</v>
      </c>
      <c r="O334" s="172">
        <f>ROUND(E334*N334,2)</f>
        <v>0</v>
      </c>
      <c r="P334" s="172">
        <v>0</v>
      </c>
      <c r="Q334" s="172">
        <f>ROUND(E334*P334,2)</f>
        <v>0</v>
      </c>
      <c r="R334" s="174"/>
      <c r="S334" s="174" t="s">
        <v>527</v>
      </c>
      <c r="T334" s="174" t="s">
        <v>527</v>
      </c>
      <c r="U334" s="174">
        <v>0</v>
      </c>
      <c r="V334" s="174">
        <f>ROUND(E334*U334,2)</f>
        <v>0</v>
      </c>
      <c r="W334" s="174"/>
      <c r="X334" s="175" t="s">
        <v>136</v>
      </c>
      <c r="Y334" s="156" t="s">
        <v>137</v>
      </c>
      <c r="Z334" s="146"/>
      <c r="AA334" s="146"/>
      <c r="AB334" s="146"/>
      <c r="AC334" s="146"/>
      <c r="AD334" s="146"/>
      <c r="AE334" s="146"/>
      <c r="AF334" s="146"/>
      <c r="AG334" s="146" t="s">
        <v>138</v>
      </c>
      <c r="AH334" s="146"/>
      <c r="AI334" s="146"/>
      <c r="AJ334" s="146"/>
      <c r="AK334" s="146"/>
      <c r="AL334" s="146"/>
      <c r="AM334" s="146"/>
      <c r="AN334" s="146"/>
      <c r="AO334" s="146"/>
      <c r="AP334" s="146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</row>
    <row r="335" spans="1:60" outlineLevel="2" x14ac:dyDescent="0.25">
      <c r="A335" s="153"/>
      <c r="B335" s="154"/>
      <c r="C335" s="186" t="s">
        <v>536</v>
      </c>
      <c r="D335" s="157"/>
      <c r="E335" s="158">
        <v>14.61328</v>
      </c>
      <c r="F335" s="156"/>
      <c r="G335" s="156"/>
      <c r="H335" s="156"/>
      <c r="I335" s="156"/>
      <c r="J335" s="156"/>
      <c r="K335" s="156"/>
      <c r="L335" s="156"/>
      <c r="M335" s="156"/>
      <c r="N335" s="155"/>
      <c r="O335" s="155"/>
      <c r="P335" s="155"/>
      <c r="Q335" s="155"/>
      <c r="R335" s="156"/>
      <c r="S335" s="156"/>
      <c r="T335" s="156"/>
      <c r="U335" s="156"/>
      <c r="V335" s="156"/>
      <c r="W335" s="156"/>
      <c r="X335" s="156"/>
      <c r="Y335" s="156"/>
      <c r="Z335" s="146"/>
      <c r="AA335" s="146"/>
      <c r="AB335" s="146"/>
      <c r="AC335" s="146"/>
      <c r="AD335" s="146"/>
      <c r="AE335" s="146"/>
      <c r="AF335" s="146"/>
      <c r="AG335" s="146" t="s">
        <v>140</v>
      </c>
      <c r="AH335" s="146">
        <v>7</v>
      </c>
      <c r="AI335" s="146"/>
      <c r="AJ335" s="146"/>
      <c r="AK335" s="146"/>
      <c r="AL335" s="146"/>
      <c r="AM335" s="146"/>
      <c r="AN335" s="146"/>
      <c r="AO335" s="146"/>
      <c r="AP335" s="146"/>
      <c r="AQ335" s="146"/>
      <c r="AR335" s="146"/>
      <c r="AS335" s="146"/>
      <c r="AT335" s="146"/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</row>
    <row r="336" spans="1:60" outlineLevel="3" x14ac:dyDescent="0.25">
      <c r="A336" s="153"/>
      <c r="B336" s="154"/>
      <c r="C336" s="186" t="s">
        <v>537</v>
      </c>
      <c r="D336" s="157"/>
      <c r="E336" s="158">
        <v>4.6857800000000003</v>
      </c>
      <c r="F336" s="156"/>
      <c r="G336" s="156"/>
      <c r="H336" s="156"/>
      <c r="I336" s="156"/>
      <c r="J336" s="156"/>
      <c r="K336" s="156"/>
      <c r="L336" s="156"/>
      <c r="M336" s="156"/>
      <c r="N336" s="155"/>
      <c r="O336" s="155"/>
      <c r="P336" s="155"/>
      <c r="Q336" s="155"/>
      <c r="R336" s="156"/>
      <c r="S336" s="156"/>
      <c r="T336" s="156"/>
      <c r="U336" s="156"/>
      <c r="V336" s="156"/>
      <c r="W336" s="156"/>
      <c r="X336" s="156"/>
      <c r="Y336" s="156"/>
      <c r="Z336" s="146"/>
      <c r="AA336" s="146"/>
      <c r="AB336" s="146"/>
      <c r="AC336" s="146"/>
      <c r="AD336" s="146"/>
      <c r="AE336" s="146"/>
      <c r="AF336" s="146"/>
      <c r="AG336" s="146" t="s">
        <v>140</v>
      </c>
      <c r="AH336" s="146">
        <v>7</v>
      </c>
      <c r="AI336" s="146"/>
      <c r="AJ336" s="146"/>
      <c r="AK336" s="146"/>
      <c r="AL336" s="146"/>
      <c r="AM336" s="146"/>
      <c r="AN336" s="146"/>
      <c r="AO336" s="146"/>
      <c r="AP336" s="146"/>
      <c r="AQ336" s="146"/>
      <c r="AR336" s="146"/>
      <c r="AS336" s="146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</row>
    <row r="337" spans="1:60" outlineLevel="3" x14ac:dyDescent="0.25">
      <c r="A337" s="153"/>
      <c r="B337" s="154"/>
      <c r="C337" s="186" t="s">
        <v>538</v>
      </c>
      <c r="D337" s="157"/>
      <c r="E337" s="158">
        <v>3.1399599999999999</v>
      </c>
      <c r="F337" s="156"/>
      <c r="G337" s="156"/>
      <c r="H337" s="156"/>
      <c r="I337" s="156"/>
      <c r="J337" s="156"/>
      <c r="K337" s="156"/>
      <c r="L337" s="156"/>
      <c r="M337" s="156"/>
      <c r="N337" s="155"/>
      <c r="O337" s="155"/>
      <c r="P337" s="155"/>
      <c r="Q337" s="155"/>
      <c r="R337" s="156"/>
      <c r="S337" s="156"/>
      <c r="T337" s="156"/>
      <c r="U337" s="156"/>
      <c r="V337" s="156"/>
      <c r="W337" s="156"/>
      <c r="X337" s="156"/>
      <c r="Y337" s="156"/>
      <c r="Z337" s="146"/>
      <c r="AA337" s="146"/>
      <c r="AB337" s="146"/>
      <c r="AC337" s="146"/>
      <c r="AD337" s="146"/>
      <c r="AE337" s="146"/>
      <c r="AF337" s="146"/>
      <c r="AG337" s="146" t="s">
        <v>140</v>
      </c>
      <c r="AH337" s="146">
        <v>7</v>
      </c>
      <c r="AI337" s="146"/>
      <c r="AJ337" s="146"/>
      <c r="AK337" s="146"/>
      <c r="AL337" s="146"/>
      <c r="AM337" s="146"/>
      <c r="AN337" s="146"/>
      <c r="AO337" s="146"/>
      <c r="AP337" s="146"/>
      <c r="AQ337" s="146"/>
      <c r="AR337" s="146"/>
      <c r="AS337" s="146"/>
      <c r="AT337" s="146"/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</row>
    <row r="338" spans="1:60" outlineLevel="3" x14ac:dyDescent="0.25">
      <c r="A338" s="153"/>
      <c r="B338" s="154"/>
      <c r="C338" s="186" t="s">
        <v>539</v>
      </c>
      <c r="D338" s="157"/>
      <c r="E338" s="158">
        <v>0.81911999999999996</v>
      </c>
      <c r="F338" s="156"/>
      <c r="G338" s="156"/>
      <c r="H338" s="156"/>
      <c r="I338" s="156"/>
      <c r="J338" s="156"/>
      <c r="K338" s="156"/>
      <c r="L338" s="156"/>
      <c r="M338" s="156"/>
      <c r="N338" s="155"/>
      <c r="O338" s="155"/>
      <c r="P338" s="155"/>
      <c r="Q338" s="155"/>
      <c r="R338" s="156"/>
      <c r="S338" s="156"/>
      <c r="T338" s="156"/>
      <c r="U338" s="156"/>
      <c r="V338" s="156"/>
      <c r="W338" s="156"/>
      <c r="X338" s="156"/>
      <c r="Y338" s="156"/>
      <c r="Z338" s="146"/>
      <c r="AA338" s="146"/>
      <c r="AB338" s="146"/>
      <c r="AC338" s="146"/>
      <c r="AD338" s="146"/>
      <c r="AE338" s="146"/>
      <c r="AF338" s="146"/>
      <c r="AG338" s="146" t="s">
        <v>140</v>
      </c>
      <c r="AH338" s="146">
        <v>7</v>
      </c>
      <c r="AI338" s="146"/>
      <c r="AJ338" s="146"/>
      <c r="AK338" s="146"/>
      <c r="AL338" s="146"/>
      <c r="AM338" s="146"/>
      <c r="AN338" s="146"/>
      <c r="AO338" s="146"/>
      <c r="AP338" s="146"/>
      <c r="AQ338" s="146"/>
      <c r="AR338" s="146"/>
      <c r="AS338" s="146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</row>
    <row r="339" spans="1:60" ht="20.399999999999999" outlineLevel="1" x14ac:dyDescent="0.25">
      <c r="A339" s="169">
        <v>114</v>
      </c>
      <c r="B339" s="170" t="s">
        <v>540</v>
      </c>
      <c r="C339" s="185" t="s">
        <v>541</v>
      </c>
      <c r="D339" s="171" t="s">
        <v>244</v>
      </c>
      <c r="E339" s="172">
        <v>0.41615999999999997</v>
      </c>
      <c r="F339" s="173"/>
      <c r="G339" s="174">
        <f>ROUND(E339*F339,2)</f>
        <v>0</v>
      </c>
      <c r="H339" s="173"/>
      <c r="I339" s="174">
        <f>ROUND(E339*H339,2)</f>
        <v>0</v>
      </c>
      <c r="J339" s="173"/>
      <c r="K339" s="174">
        <f>ROUND(E339*J339,2)</f>
        <v>0</v>
      </c>
      <c r="L339" s="174">
        <v>21</v>
      </c>
      <c r="M339" s="174">
        <f>G339*(1+L339/100)</f>
        <v>0</v>
      </c>
      <c r="N339" s="172">
        <v>0</v>
      </c>
      <c r="O339" s="172">
        <f>ROUND(E339*N339,2)</f>
        <v>0</v>
      </c>
      <c r="P339" s="172">
        <v>0</v>
      </c>
      <c r="Q339" s="172">
        <f>ROUND(E339*P339,2)</f>
        <v>0</v>
      </c>
      <c r="R339" s="174"/>
      <c r="S339" s="174" t="s">
        <v>135</v>
      </c>
      <c r="T339" s="174" t="s">
        <v>135</v>
      </c>
      <c r="U339" s="174">
        <v>0</v>
      </c>
      <c r="V339" s="174">
        <f>ROUND(E339*U339,2)</f>
        <v>0</v>
      </c>
      <c r="W339" s="174"/>
      <c r="X339" s="175" t="s">
        <v>136</v>
      </c>
      <c r="Y339" s="156" t="s">
        <v>137</v>
      </c>
      <c r="Z339" s="146"/>
      <c r="AA339" s="146"/>
      <c r="AB339" s="146"/>
      <c r="AC339" s="146"/>
      <c r="AD339" s="146"/>
      <c r="AE339" s="146"/>
      <c r="AF339" s="146"/>
      <c r="AG339" s="146" t="s">
        <v>138</v>
      </c>
      <c r="AH339" s="146"/>
      <c r="AI339" s="146"/>
      <c r="AJ339" s="146"/>
      <c r="AK339" s="146"/>
      <c r="AL339" s="146"/>
      <c r="AM339" s="146"/>
      <c r="AN339" s="146"/>
      <c r="AO339" s="146"/>
      <c r="AP339" s="146"/>
      <c r="AQ339" s="146"/>
      <c r="AR339" s="146"/>
      <c r="AS339" s="146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</row>
    <row r="340" spans="1:60" outlineLevel="2" x14ac:dyDescent="0.25">
      <c r="A340" s="153"/>
      <c r="B340" s="154"/>
      <c r="C340" s="186" t="s">
        <v>542</v>
      </c>
      <c r="D340" s="157"/>
      <c r="E340" s="158">
        <v>0.41615999999999997</v>
      </c>
      <c r="F340" s="156"/>
      <c r="G340" s="156"/>
      <c r="H340" s="156"/>
      <c r="I340" s="156"/>
      <c r="J340" s="156"/>
      <c r="K340" s="156"/>
      <c r="L340" s="156"/>
      <c r="M340" s="156"/>
      <c r="N340" s="155"/>
      <c r="O340" s="155"/>
      <c r="P340" s="155"/>
      <c r="Q340" s="155"/>
      <c r="R340" s="156"/>
      <c r="S340" s="156"/>
      <c r="T340" s="156"/>
      <c r="U340" s="156"/>
      <c r="V340" s="156"/>
      <c r="W340" s="156"/>
      <c r="X340" s="156"/>
      <c r="Y340" s="156"/>
      <c r="Z340" s="146"/>
      <c r="AA340" s="146"/>
      <c r="AB340" s="146"/>
      <c r="AC340" s="146"/>
      <c r="AD340" s="146"/>
      <c r="AE340" s="146"/>
      <c r="AF340" s="146"/>
      <c r="AG340" s="146" t="s">
        <v>140</v>
      </c>
      <c r="AH340" s="146">
        <v>7</v>
      </c>
      <c r="AI340" s="146"/>
      <c r="AJ340" s="146"/>
      <c r="AK340" s="146"/>
      <c r="AL340" s="146"/>
      <c r="AM340" s="146"/>
      <c r="AN340" s="146"/>
      <c r="AO340" s="146"/>
      <c r="AP340" s="146"/>
      <c r="AQ340" s="146"/>
      <c r="AR340" s="146"/>
      <c r="AS340" s="146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</row>
    <row r="341" spans="1:60" outlineLevel="1" x14ac:dyDescent="0.25">
      <c r="A341" s="169">
        <v>115</v>
      </c>
      <c r="B341" s="170" t="s">
        <v>543</v>
      </c>
      <c r="C341" s="185" t="s">
        <v>544</v>
      </c>
      <c r="D341" s="171" t="s">
        <v>244</v>
      </c>
      <c r="E341" s="172">
        <v>42.519979999999997</v>
      </c>
      <c r="F341" s="173"/>
      <c r="G341" s="174">
        <f>ROUND(E341*F341,2)</f>
        <v>0</v>
      </c>
      <c r="H341" s="173"/>
      <c r="I341" s="174">
        <f>ROUND(E341*H341,2)</f>
        <v>0</v>
      </c>
      <c r="J341" s="173"/>
      <c r="K341" s="174">
        <f>ROUND(E341*J341,2)</f>
        <v>0</v>
      </c>
      <c r="L341" s="174">
        <v>21</v>
      </c>
      <c r="M341" s="174">
        <f>G341*(1+L341/100)</f>
        <v>0</v>
      </c>
      <c r="N341" s="172">
        <v>0</v>
      </c>
      <c r="O341" s="172">
        <f>ROUND(E341*N341,2)</f>
        <v>0</v>
      </c>
      <c r="P341" s="172">
        <v>0</v>
      </c>
      <c r="Q341" s="172">
        <f>ROUND(E341*P341,2)</f>
        <v>0</v>
      </c>
      <c r="R341" s="174"/>
      <c r="S341" s="174" t="s">
        <v>135</v>
      </c>
      <c r="T341" s="174" t="s">
        <v>135</v>
      </c>
      <c r="U341" s="174">
        <v>0</v>
      </c>
      <c r="V341" s="174">
        <f>ROUND(E341*U341,2)</f>
        <v>0</v>
      </c>
      <c r="W341" s="174"/>
      <c r="X341" s="175" t="s">
        <v>136</v>
      </c>
      <c r="Y341" s="156" t="s">
        <v>137</v>
      </c>
      <c r="Z341" s="146"/>
      <c r="AA341" s="146"/>
      <c r="AB341" s="146"/>
      <c r="AC341" s="146"/>
      <c r="AD341" s="146"/>
      <c r="AE341" s="146"/>
      <c r="AF341" s="146"/>
      <c r="AG341" s="146" t="s">
        <v>138</v>
      </c>
      <c r="AH341" s="146"/>
      <c r="AI341" s="146"/>
      <c r="AJ341" s="146"/>
      <c r="AK341" s="146"/>
      <c r="AL341" s="146"/>
      <c r="AM341" s="146"/>
      <c r="AN341" s="146"/>
      <c r="AO341" s="146"/>
      <c r="AP341" s="146"/>
      <c r="AQ341" s="146"/>
      <c r="AR341" s="146"/>
      <c r="AS341" s="146"/>
      <c r="AT341" s="146"/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</row>
    <row r="342" spans="1:60" outlineLevel="2" x14ac:dyDescent="0.25">
      <c r="A342" s="153"/>
      <c r="B342" s="154"/>
      <c r="C342" s="186" t="s">
        <v>545</v>
      </c>
      <c r="D342" s="157"/>
      <c r="E342" s="158"/>
      <c r="F342" s="156"/>
      <c r="G342" s="156"/>
      <c r="H342" s="156"/>
      <c r="I342" s="156"/>
      <c r="J342" s="156"/>
      <c r="K342" s="156"/>
      <c r="L342" s="156"/>
      <c r="M342" s="156"/>
      <c r="N342" s="155"/>
      <c r="O342" s="155"/>
      <c r="P342" s="155"/>
      <c r="Q342" s="155"/>
      <c r="R342" s="156"/>
      <c r="S342" s="156"/>
      <c r="T342" s="156"/>
      <c r="U342" s="156"/>
      <c r="V342" s="156"/>
      <c r="W342" s="156"/>
      <c r="X342" s="156"/>
      <c r="Y342" s="156"/>
      <c r="Z342" s="146"/>
      <c r="AA342" s="146"/>
      <c r="AB342" s="146"/>
      <c r="AC342" s="146"/>
      <c r="AD342" s="146"/>
      <c r="AE342" s="146"/>
      <c r="AF342" s="146"/>
      <c r="AG342" s="146" t="s">
        <v>140</v>
      </c>
      <c r="AH342" s="146">
        <v>7</v>
      </c>
      <c r="AI342" s="146"/>
      <c r="AJ342" s="146"/>
      <c r="AK342" s="146"/>
      <c r="AL342" s="146"/>
      <c r="AM342" s="146"/>
      <c r="AN342" s="146"/>
      <c r="AO342" s="146"/>
      <c r="AP342" s="146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</row>
    <row r="343" spans="1:60" outlineLevel="3" x14ac:dyDescent="0.25">
      <c r="A343" s="153"/>
      <c r="B343" s="154"/>
      <c r="C343" s="186" t="s">
        <v>546</v>
      </c>
      <c r="D343" s="157"/>
      <c r="E343" s="158">
        <v>4.6067999999999998</v>
      </c>
      <c r="F343" s="156"/>
      <c r="G343" s="156"/>
      <c r="H343" s="156"/>
      <c r="I343" s="156"/>
      <c r="J343" s="156"/>
      <c r="K343" s="156"/>
      <c r="L343" s="156"/>
      <c r="M343" s="156"/>
      <c r="N343" s="155"/>
      <c r="O343" s="155"/>
      <c r="P343" s="155"/>
      <c r="Q343" s="155"/>
      <c r="R343" s="156"/>
      <c r="S343" s="156"/>
      <c r="T343" s="156"/>
      <c r="U343" s="156"/>
      <c r="V343" s="156"/>
      <c r="W343" s="156"/>
      <c r="X343" s="156"/>
      <c r="Y343" s="156"/>
      <c r="Z343" s="146"/>
      <c r="AA343" s="146"/>
      <c r="AB343" s="146"/>
      <c r="AC343" s="146"/>
      <c r="AD343" s="146"/>
      <c r="AE343" s="146"/>
      <c r="AF343" s="146"/>
      <c r="AG343" s="146" t="s">
        <v>140</v>
      </c>
      <c r="AH343" s="146">
        <v>7</v>
      </c>
      <c r="AI343" s="146"/>
      <c r="AJ343" s="146"/>
      <c r="AK343" s="146"/>
      <c r="AL343" s="146"/>
      <c r="AM343" s="146"/>
      <c r="AN343" s="146"/>
      <c r="AO343" s="146"/>
      <c r="AP343" s="146"/>
      <c r="AQ343" s="146"/>
      <c r="AR343" s="146"/>
      <c r="AS343" s="146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</row>
    <row r="344" spans="1:60" outlineLevel="3" x14ac:dyDescent="0.25">
      <c r="A344" s="153"/>
      <c r="B344" s="154"/>
      <c r="C344" s="186" t="s">
        <v>547</v>
      </c>
      <c r="D344" s="157"/>
      <c r="E344" s="158">
        <v>37.913179999999997</v>
      </c>
      <c r="F344" s="156"/>
      <c r="G344" s="156"/>
      <c r="H344" s="156"/>
      <c r="I344" s="156"/>
      <c r="J344" s="156"/>
      <c r="K344" s="156"/>
      <c r="L344" s="156"/>
      <c r="M344" s="156"/>
      <c r="N344" s="155"/>
      <c r="O344" s="155"/>
      <c r="P344" s="155"/>
      <c r="Q344" s="155"/>
      <c r="R344" s="156"/>
      <c r="S344" s="156"/>
      <c r="T344" s="156"/>
      <c r="U344" s="156"/>
      <c r="V344" s="156"/>
      <c r="W344" s="156"/>
      <c r="X344" s="156"/>
      <c r="Y344" s="156"/>
      <c r="Z344" s="146"/>
      <c r="AA344" s="146"/>
      <c r="AB344" s="146"/>
      <c r="AC344" s="146"/>
      <c r="AD344" s="146"/>
      <c r="AE344" s="146"/>
      <c r="AF344" s="146"/>
      <c r="AG344" s="146" t="s">
        <v>140</v>
      </c>
      <c r="AH344" s="146">
        <v>7</v>
      </c>
      <c r="AI344" s="146"/>
      <c r="AJ344" s="146"/>
      <c r="AK344" s="146"/>
      <c r="AL344" s="146"/>
      <c r="AM344" s="146"/>
      <c r="AN344" s="146"/>
      <c r="AO344" s="146"/>
      <c r="AP344" s="146"/>
      <c r="AQ344" s="146"/>
      <c r="AR344" s="146"/>
      <c r="AS344" s="146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</row>
    <row r="345" spans="1:60" ht="20.399999999999999" outlineLevel="1" x14ac:dyDescent="0.25">
      <c r="A345" s="169">
        <v>116</v>
      </c>
      <c r="B345" s="170" t="s">
        <v>548</v>
      </c>
      <c r="C345" s="185" t="s">
        <v>549</v>
      </c>
      <c r="D345" s="171" t="s">
        <v>244</v>
      </c>
      <c r="E345" s="172">
        <v>9.3346</v>
      </c>
      <c r="F345" s="173"/>
      <c r="G345" s="174">
        <f>ROUND(E345*F345,2)</f>
        <v>0</v>
      </c>
      <c r="H345" s="173"/>
      <c r="I345" s="174">
        <f>ROUND(E345*H345,2)</f>
        <v>0</v>
      </c>
      <c r="J345" s="173"/>
      <c r="K345" s="174">
        <f>ROUND(E345*J345,2)</f>
        <v>0</v>
      </c>
      <c r="L345" s="174">
        <v>21</v>
      </c>
      <c r="M345" s="174">
        <f>G345*(1+L345/100)</f>
        <v>0</v>
      </c>
      <c r="N345" s="172">
        <v>0</v>
      </c>
      <c r="O345" s="172">
        <f>ROUND(E345*N345,2)</f>
        <v>0</v>
      </c>
      <c r="P345" s="172">
        <v>0</v>
      </c>
      <c r="Q345" s="172">
        <f>ROUND(E345*P345,2)</f>
        <v>0</v>
      </c>
      <c r="R345" s="174"/>
      <c r="S345" s="174" t="s">
        <v>135</v>
      </c>
      <c r="T345" s="174" t="s">
        <v>135</v>
      </c>
      <c r="U345" s="174">
        <v>0</v>
      </c>
      <c r="V345" s="174">
        <f>ROUND(E345*U345,2)</f>
        <v>0</v>
      </c>
      <c r="W345" s="174"/>
      <c r="X345" s="175" t="s">
        <v>136</v>
      </c>
      <c r="Y345" s="156" t="s">
        <v>137</v>
      </c>
      <c r="Z345" s="146"/>
      <c r="AA345" s="146"/>
      <c r="AB345" s="146"/>
      <c r="AC345" s="146"/>
      <c r="AD345" s="146"/>
      <c r="AE345" s="146"/>
      <c r="AF345" s="146"/>
      <c r="AG345" s="146" t="s">
        <v>138</v>
      </c>
      <c r="AH345" s="146"/>
      <c r="AI345" s="146"/>
      <c r="AJ345" s="146"/>
      <c r="AK345" s="146"/>
      <c r="AL345" s="146"/>
      <c r="AM345" s="146"/>
      <c r="AN345" s="146"/>
      <c r="AO345" s="146"/>
      <c r="AP345" s="146"/>
      <c r="AQ345" s="146"/>
      <c r="AR345" s="146"/>
      <c r="AS345" s="146"/>
      <c r="AT345" s="146"/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</row>
    <row r="346" spans="1:60" outlineLevel="2" x14ac:dyDescent="0.25">
      <c r="A346" s="153"/>
      <c r="B346" s="154"/>
      <c r="C346" s="186" t="s">
        <v>550</v>
      </c>
      <c r="D346" s="157"/>
      <c r="E346" s="158">
        <v>6.9390000000000001</v>
      </c>
      <c r="F346" s="156"/>
      <c r="G346" s="156"/>
      <c r="H346" s="156"/>
      <c r="I346" s="156"/>
      <c r="J346" s="156"/>
      <c r="K346" s="156"/>
      <c r="L346" s="156"/>
      <c r="M346" s="156"/>
      <c r="N346" s="155"/>
      <c r="O346" s="155"/>
      <c r="P346" s="155"/>
      <c r="Q346" s="155"/>
      <c r="R346" s="156"/>
      <c r="S346" s="156"/>
      <c r="T346" s="156"/>
      <c r="U346" s="156"/>
      <c r="V346" s="156"/>
      <c r="W346" s="156"/>
      <c r="X346" s="156"/>
      <c r="Y346" s="156"/>
      <c r="Z346" s="146"/>
      <c r="AA346" s="146"/>
      <c r="AB346" s="146"/>
      <c r="AC346" s="146"/>
      <c r="AD346" s="146"/>
      <c r="AE346" s="146"/>
      <c r="AF346" s="146"/>
      <c r="AG346" s="146" t="s">
        <v>140</v>
      </c>
      <c r="AH346" s="146">
        <v>7</v>
      </c>
      <c r="AI346" s="146"/>
      <c r="AJ346" s="146"/>
      <c r="AK346" s="146"/>
      <c r="AL346" s="146"/>
      <c r="AM346" s="146"/>
      <c r="AN346" s="146"/>
      <c r="AO346" s="146"/>
      <c r="AP346" s="146"/>
      <c r="AQ346" s="146"/>
      <c r="AR346" s="146"/>
      <c r="AS346" s="146"/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</row>
    <row r="347" spans="1:60" outlineLevel="3" x14ac:dyDescent="0.25">
      <c r="A347" s="153"/>
      <c r="B347" s="154"/>
      <c r="C347" s="186" t="s">
        <v>551</v>
      </c>
      <c r="D347" s="157"/>
      <c r="E347" s="158">
        <v>1.8340000000000001</v>
      </c>
      <c r="F347" s="156"/>
      <c r="G347" s="156"/>
      <c r="H347" s="156"/>
      <c r="I347" s="156"/>
      <c r="J347" s="156"/>
      <c r="K347" s="156"/>
      <c r="L347" s="156"/>
      <c r="M347" s="156"/>
      <c r="N347" s="155"/>
      <c r="O347" s="155"/>
      <c r="P347" s="155"/>
      <c r="Q347" s="155"/>
      <c r="R347" s="156"/>
      <c r="S347" s="156"/>
      <c r="T347" s="156"/>
      <c r="U347" s="156"/>
      <c r="V347" s="156"/>
      <c r="W347" s="156"/>
      <c r="X347" s="156"/>
      <c r="Y347" s="156"/>
      <c r="Z347" s="146"/>
      <c r="AA347" s="146"/>
      <c r="AB347" s="146"/>
      <c r="AC347" s="146"/>
      <c r="AD347" s="146"/>
      <c r="AE347" s="146"/>
      <c r="AF347" s="146"/>
      <c r="AG347" s="146" t="s">
        <v>140</v>
      </c>
      <c r="AH347" s="146">
        <v>7</v>
      </c>
      <c r="AI347" s="146"/>
      <c r="AJ347" s="146"/>
      <c r="AK347" s="146"/>
      <c r="AL347" s="146"/>
      <c r="AM347" s="146"/>
      <c r="AN347" s="146"/>
      <c r="AO347" s="146"/>
      <c r="AP347" s="146"/>
      <c r="AQ347" s="146"/>
      <c r="AR347" s="146"/>
      <c r="AS347" s="146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</row>
    <row r="348" spans="1:60" outlineLevel="3" x14ac:dyDescent="0.25">
      <c r="A348" s="153"/>
      <c r="B348" s="154"/>
      <c r="C348" s="186" t="s">
        <v>552</v>
      </c>
      <c r="D348" s="157"/>
      <c r="E348" s="158">
        <v>0.56159999999999999</v>
      </c>
      <c r="F348" s="156"/>
      <c r="G348" s="156"/>
      <c r="H348" s="156"/>
      <c r="I348" s="156"/>
      <c r="J348" s="156"/>
      <c r="K348" s="156"/>
      <c r="L348" s="156"/>
      <c r="M348" s="156"/>
      <c r="N348" s="155"/>
      <c r="O348" s="155"/>
      <c r="P348" s="155"/>
      <c r="Q348" s="155"/>
      <c r="R348" s="156"/>
      <c r="S348" s="156"/>
      <c r="T348" s="156"/>
      <c r="U348" s="156"/>
      <c r="V348" s="156"/>
      <c r="W348" s="156"/>
      <c r="X348" s="156"/>
      <c r="Y348" s="156"/>
      <c r="Z348" s="146"/>
      <c r="AA348" s="146"/>
      <c r="AB348" s="146"/>
      <c r="AC348" s="146"/>
      <c r="AD348" s="146"/>
      <c r="AE348" s="146"/>
      <c r="AF348" s="146"/>
      <c r="AG348" s="146" t="s">
        <v>140</v>
      </c>
      <c r="AH348" s="146">
        <v>7</v>
      </c>
      <c r="AI348" s="146"/>
      <c r="AJ348" s="146"/>
      <c r="AK348" s="146"/>
      <c r="AL348" s="146"/>
      <c r="AM348" s="146"/>
      <c r="AN348" s="146"/>
      <c r="AO348" s="146"/>
      <c r="AP348" s="146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</row>
    <row r="349" spans="1:60" outlineLevel="1" x14ac:dyDescent="0.25">
      <c r="A349" s="169">
        <v>117</v>
      </c>
      <c r="B349" s="170" t="s">
        <v>553</v>
      </c>
      <c r="C349" s="185" t="s">
        <v>554</v>
      </c>
      <c r="D349" s="171" t="s">
        <v>244</v>
      </c>
      <c r="E349" s="172">
        <v>273.52557999999999</v>
      </c>
      <c r="F349" s="173"/>
      <c r="G349" s="174">
        <f>ROUND(E349*F349,2)</f>
        <v>0</v>
      </c>
      <c r="H349" s="173"/>
      <c r="I349" s="174">
        <f>ROUND(E349*H349,2)</f>
        <v>0</v>
      </c>
      <c r="J349" s="173"/>
      <c r="K349" s="174">
        <f>ROUND(E349*J349,2)</f>
        <v>0</v>
      </c>
      <c r="L349" s="174">
        <v>21</v>
      </c>
      <c r="M349" s="174">
        <f>G349*(1+L349/100)</f>
        <v>0</v>
      </c>
      <c r="N349" s="172">
        <v>0</v>
      </c>
      <c r="O349" s="172">
        <f>ROUND(E349*N349,2)</f>
        <v>0</v>
      </c>
      <c r="P349" s="172">
        <v>0</v>
      </c>
      <c r="Q349" s="172">
        <f>ROUND(E349*P349,2)</f>
        <v>0</v>
      </c>
      <c r="R349" s="174"/>
      <c r="S349" s="174" t="s">
        <v>135</v>
      </c>
      <c r="T349" s="174" t="s">
        <v>135</v>
      </c>
      <c r="U349" s="174">
        <v>0.49</v>
      </c>
      <c r="V349" s="174">
        <f>ROUND(E349*U349,2)</f>
        <v>134.03</v>
      </c>
      <c r="W349" s="174"/>
      <c r="X349" s="175" t="s">
        <v>555</v>
      </c>
      <c r="Y349" s="156" t="s">
        <v>137</v>
      </c>
      <c r="Z349" s="146"/>
      <c r="AA349" s="146"/>
      <c r="AB349" s="146"/>
      <c r="AC349" s="146"/>
      <c r="AD349" s="146"/>
      <c r="AE349" s="146"/>
      <c r="AF349" s="146"/>
      <c r="AG349" s="146" t="s">
        <v>556</v>
      </c>
      <c r="AH349" s="146"/>
      <c r="AI349" s="146"/>
      <c r="AJ349" s="146"/>
      <c r="AK349" s="146"/>
      <c r="AL349" s="146"/>
      <c r="AM349" s="146"/>
      <c r="AN349" s="146"/>
      <c r="AO349" s="146"/>
      <c r="AP349" s="146"/>
      <c r="AQ349" s="146"/>
      <c r="AR349" s="146"/>
      <c r="AS349" s="146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</row>
    <row r="350" spans="1:60" outlineLevel="2" x14ac:dyDescent="0.25">
      <c r="A350" s="153"/>
      <c r="B350" s="154"/>
      <c r="C350" s="248" t="s">
        <v>557</v>
      </c>
      <c r="D350" s="249"/>
      <c r="E350" s="249"/>
      <c r="F350" s="249"/>
      <c r="G350" s="249"/>
      <c r="H350" s="156"/>
      <c r="I350" s="156"/>
      <c r="J350" s="156"/>
      <c r="K350" s="156"/>
      <c r="L350" s="156"/>
      <c r="M350" s="156"/>
      <c r="N350" s="155"/>
      <c r="O350" s="155"/>
      <c r="P350" s="155"/>
      <c r="Q350" s="155"/>
      <c r="R350" s="156"/>
      <c r="S350" s="156"/>
      <c r="T350" s="156"/>
      <c r="U350" s="156"/>
      <c r="V350" s="156"/>
      <c r="W350" s="156"/>
      <c r="X350" s="156"/>
      <c r="Y350" s="156"/>
      <c r="Z350" s="146"/>
      <c r="AA350" s="146"/>
      <c r="AB350" s="146"/>
      <c r="AC350" s="146"/>
      <c r="AD350" s="146"/>
      <c r="AE350" s="146"/>
      <c r="AF350" s="146"/>
      <c r="AG350" s="146" t="s">
        <v>226</v>
      </c>
      <c r="AH350" s="146"/>
      <c r="AI350" s="146"/>
      <c r="AJ350" s="146"/>
      <c r="AK350" s="146"/>
      <c r="AL350" s="146"/>
      <c r="AM350" s="146"/>
      <c r="AN350" s="146"/>
      <c r="AO350" s="146"/>
      <c r="AP350" s="146"/>
      <c r="AQ350" s="146"/>
      <c r="AR350" s="146"/>
      <c r="AS350" s="146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</row>
    <row r="351" spans="1:60" outlineLevel="1" x14ac:dyDescent="0.25">
      <c r="A351" s="169">
        <v>118</v>
      </c>
      <c r="B351" s="170" t="s">
        <v>558</v>
      </c>
      <c r="C351" s="185" t="s">
        <v>559</v>
      </c>
      <c r="D351" s="171" t="s">
        <v>244</v>
      </c>
      <c r="E351" s="172">
        <v>5470.5116099999996</v>
      </c>
      <c r="F351" s="173"/>
      <c r="G351" s="174">
        <f>ROUND(E351*F351,2)</f>
        <v>0</v>
      </c>
      <c r="H351" s="173"/>
      <c r="I351" s="174">
        <f>ROUND(E351*H351,2)</f>
        <v>0</v>
      </c>
      <c r="J351" s="173"/>
      <c r="K351" s="174">
        <f>ROUND(E351*J351,2)</f>
        <v>0</v>
      </c>
      <c r="L351" s="174">
        <v>21</v>
      </c>
      <c r="M351" s="174">
        <f>G351*(1+L351/100)</f>
        <v>0</v>
      </c>
      <c r="N351" s="172">
        <v>0</v>
      </c>
      <c r="O351" s="172">
        <f>ROUND(E351*N351,2)</f>
        <v>0</v>
      </c>
      <c r="P351" s="172">
        <v>0</v>
      </c>
      <c r="Q351" s="172">
        <f>ROUND(E351*P351,2)</f>
        <v>0</v>
      </c>
      <c r="R351" s="174"/>
      <c r="S351" s="174" t="s">
        <v>135</v>
      </c>
      <c r="T351" s="174" t="s">
        <v>135</v>
      </c>
      <c r="U351" s="174">
        <v>0</v>
      </c>
      <c r="V351" s="174">
        <f>ROUND(E351*U351,2)</f>
        <v>0</v>
      </c>
      <c r="W351" s="174"/>
      <c r="X351" s="175" t="s">
        <v>555</v>
      </c>
      <c r="Y351" s="156" t="s">
        <v>137</v>
      </c>
      <c r="Z351" s="146"/>
      <c r="AA351" s="146"/>
      <c r="AB351" s="146"/>
      <c r="AC351" s="146"/>
      <c r="AD351" s="146"/>
      <c r="AE351" s="146"/>
      <c r="AF351" s="146"/>
      <c r="AG351" s="146" t="s">
        <v>556</v>
      </c>
      <c r="AH351" s="146"/>
      <c r="AI351" s="146"/>
      <c r="AJ351" s="146"/>
      <c r="AK351" s="146"/>
      <c r="AL351" s="146"/>
      <c r="AM351" s="146"/>
      <c r="AN351" s="146"/>
      <c r="AO351" s="146"/>
      <c r="AP351" s="146"/>
      <c r="AQ351" s="146"/>
      <c r="AR351" s="146"/>
      <c r="AS351" s="146"/>
      <c r="AT351" s="146"/>
      <c r="AU351" s="146"/>
      <c r="AV351" s="146"/>
      <c r="AW351" s="146"/>
      <c r="AX351" s="146"/>
      <c r="AY351" s="146"/>
      <c r="AZ351" s="146"/>
      <c r="BA351" s="146"/>
      <c r="BB351" s="146"/>
      <c r="BC351" s="146"/>
      <c r="BD351" s="146"/>
      <c r="BE351" s="146"/>
      <c r="BF351" s="146"/>
      <c r="BG351" s="146"/>
      <c r="BH351" s="146"/>
    </row>
    <row r="352" spans="1:60" outlineLevel="2" x14ac:dyDescent="0.25">
      <c r="A352" s="153"/>
      <c r="B352" s="154"/>
      <c r="C352" s="248" t="s">
        <v>560</v>
      </c>
      <c r="D352" s="249"/>
      <c r="E352" s="249"/>
      <c r="F352" s="249"/>
      <c r="G352" s="249"/>
      <c r="H352" s="156"/>
      <c r="I352" s="156"/>
      <c r="J352" s="156"/>
      <c r="K352" s="156"/>
      <c r="L352" s="156"/>
      <c r="M352" s="156"/>
      <c r="N352" s="155"/>
      <c r="O352" s="155"/>
      <c r="P352" s="155"/>
      <c r="Q352" s="155"/>
      <c r="R352" s="156"/>
      <c r="S352" s="156"/>
      <c r="T352" s="156"/>
      <c r="U352" s="156"/>
      <c r="V352" s="156"/>
      <c r="W352" s="156"/>
      <c r="X352" s="156"/>
      <c r="Y352" s="156"/>
      <c r="Z352" s="146"/>
      <c r="AA352" s="146"/>
      <c r="AB352" s="146"/>
      <c r="AC352" s="146"/>
      <c r="AD352" s="146"/>
      <c r="AE352" s="146"/>
      <c r="AF352" s="146"/>
      <c r="AG352" s="146" t="s">
        <v>226</v>
      </c>
      <c r="AH352" s="146"/>
      <c r="AI352" s="146"/>
      <c r="AJ352" s="146"/>
      <c r="AK352" s="146"/>
      <c r="AL352" s="146"/>
      <c r="AM352" s="146"/>
      <c r="AN352" s="146"/>
      <c r="AO352" s="146"/>
      <c r="AP352" s="146"/>
      <c r="AQ352" s="146"/>
      <c r="AR352" s="146"/>
      <c r="AS352" s="146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</row>
    <row r="353" spans="1:60" outlineLevel="1" x14ac:dyDescent="0.25">
      <c r="A353" s="177">
        <v>119</v>
      </c>
      <c r="B353" s="178" t="s">
        <v>561</v>
      </c>
      <c r="C353" s="188" t="s">
        <v>562</v>
      </c>
      <c r="D353" s="179" t="s">
        <v>244</v>
      </c>
      <c r="E353" s="180">
        <v>273.52557999999999</v>
      </c>
      <c r="F353" s="181"/>
      <c r="G353" s="182">
        <f>ROUND(E353*F353,2)</f>
        <v>0</v>
      </c>
      <c r="H353" s="181"/>
      <c r="I353" s="182">
        <f>ROUND(E353*H353,2)</f>
        <v>0</v>
      </c>
      <c r="J353" s="181"/>
      <c r="K353" s="182">
        <f>ROUND(E353*J353,2)</f>
        <v>0</v>
      </c>
      <c r="L353" s="182">
        <v>21</v>
      </c>
      <c r="M353" s="182">
        <f>G353*(1+L353/100)</f>
        <v>0</v>
      </c>
      <c r="N353" s="180">
        <v>0</v>
      </c>
      <c r="O353" s="180">
        <f>ROUND(E353*N353,2)</f>
        <v>0</v>
      </c>
      <c r="P353" s="180">
        <v>0</v>
      </c>
      <c r="Q353" s="180">
        <f>ROUND(E353*P353,2)</f>
        <v>0</v>
      </c>
      <c r="R353" s="182"/>
      <c r="S353" s="182" t="s">
        <v>135</v>
      </c>
      <c r="T353" s="182" t="s">
        <v>135</v>
      </c>
      <c r="U353" s="182">
        <v>0.94199999999999995</v>
      </c>
      <c r="V353" s="182">
        <f>ROUND(E353*U353,2)</f>
        <v>257.66000000000003</v>
      </c>
      <c r="W353" s="182"/>
      <c r="X353" s="183" t="s">
        <v>555</v>
      </c>
      <c r="Y353" s="156" t="s">
        <v>137</v>
      </c>
      <c r="Z353" s="146"/>
      <c r="AA353" s="146"/>
      <c r="AB353" s="146"/>
      <c r="AC353" s="146"/>
      <c r="AD353" s="146"/>
      <c r="AE353" s="146"/>
      <c r="AF353" s="146"/>
      <c r="AG353" s="146" t="s">
        <v>556</v>
      </c>
      <c r="AH353" s="146"/>
      <c r="AI353" s="146"/>
      <c r="AJ353" s="146"/>
      <c r="AK353" s="146"/>
      <c r="AL353" s="146"/>
      <c r="AM353" s="146"/>
      <c r="AN353" s="146"/>
      <c r="AO353" s="146"/>
      <c r="AP353" s="146"/>
      <c r="AQ353" s="146"/>
      <c r="AR353" s="146"/>
      <c r="AS353" s="146"/>
      <c r="AT353" s="146"/>
      <c r="AU353" s="146"/>
      <c r="AV353" s="146"/>
      <c r="AW353" s="146"/>
      <c r="AX353" s="146"/>
      <c r="AY353" s="146"/>
      <c r="AZ353" s="146"/>
      <c r="BA353" s="146"/>
      <c r="BB353" s="146"/>
      <c r="BC353" s="146"/>
      <c r="BD353" s="146"/>
      <c r="BE353" s="146"/>
      <c r="BF353" s="146"/>
      <c r="BG353" s="146"/>
      <c r="BH353" s="146"/>
    </row>
    <row r="354" spans="1:60" outlineLevel="1" x14ac:dyDescent="0.25">
      <c r="A354" s="169">
        <v>120</v>
      </c>
      <c r="B354" s="170" t="s">
        <v>563</v>
      </c>
      <c r="C354" s="185" t="s">
        <v>564</v>
      </c>
      <c r="D354" s="171" t="s">
        <v>244</v>
      </c>
      <c r="E354" s="172">
        <v>1641.1534799999999</v>
      </c>
      <c r="F354" s="173"/>
      <c r="G354" s="174">
        <f>ROUND(E354*F354,2)</f>
        <v>0</v>
      </c>
      <c r="H354" s="173"/>
      <c r="I354" s="174">
        <f>ROUND(E354*H354,2)</f>
        <v>0</v>
      </c>
      <c r="J354" s="173"/>
      <c r="K354" s="174">
        <f>ROUND(E354*J354,2)</f>
        <v>0</v>
      </c>
      <c r="L354" s="174">
        <v>21</v>
      </c>
      <c r="M354" s="174">
        <f>G354*(1+L354/100)</f>
        <v>0</v>
      </c>
      <c r="N354" s="172">
        <v>0</v>
      </c>
      <c r="O354" s="172">
        <f>ROUND(E354*N354,2)</f>
        <v>0</v>
      </c>
      <c r="P354" s="172">
        <v>0</v>
      </c>
      <c r="Q354" s="172">
        <f>ROUND(E354*P354,2)</f>
        <v>0</v>
      </c>
      <c r="R354" s="174"/>
      <c r="S354" s="174" t="s">
        <v>135</v>
      </c>
      <c r="T354" s="174" t="s">
        <v>135</v>
      </c>
      <c r="U354" s="174">
        <v>0.105</v>
      </c>
      <c r="V354" s="174">
        <f>ROUND(E354*U354,2)</f>
        <v>172.32</v>
      </c>
      <c r="W354" s="174"/>
      <c r="X354" s="175" t="s">
        <v>555</v>
      </c>
      <c r="Y354" s="156" t="s">
        <v>137</v>
      </c>
      <c r="Z354" s="146"/>
      <c r="AA354" s="146"/>
      <c r="AB354" s="146"/>
      <c r="AC354" s="146"/>
      <c r="AD354" s="146"/>
      <c r="AE354" s="146"/>
      <c r="AF354" s="146"/>
      <c r="AG354" s="146" t="s">
        <v>556</v>
      </c>
      <c r="AH354" s="146"/>
      <c r="AI354" s="146"/>
      <c r="AJ354" s="146"/>
      <c r="AK354" s="146"/>
      <c r="AL354" s="146"/>
      <c r="AM354" s="146"/>
      <c r="AN354" s="146"/>
      <c r="AO354" s="146"/>
      <c r="AP354" s="146"/>
      <c r="AQ354" s="146"/>
      <c r="AR354" s="146"/>
      <c r="AS354" s="146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</row>
    <row r="355" spans="1:60" x14ac:dyDescent="0.25">
      <c r="A355" s="3"/>
      <c r="B355" s="4"/>
      <c r="C355" s="189"/>
      <c r="D355" s="6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AE355">
        <v>12</v>
      </c>
      <c r="AF355">
        <v>21</v>
      </c>
      <c r="AG355" t="s">
        <v>116</v>
      </c>
    </row>
    <row r="356" spans="1:60" x14ac:dyDescent="0.25">
      <c r="A356" s="149"/>
      <c r="B356" s="150" t="s">
        <v>30</v>
      </c>
      <c r="C356" s="190"/>
      <c r="D356" s="151"/>
      <c r="E356" s="152"/>
      <c r="F356" s="152"/>
      <c r="G356" s="168">
        <f>G8+G94+G149+G154+G169+G195+G201+G216+G225+G231+G233+G235+G262+G264+G284+G290+G301+G306+G318+G321</f>
        <v>0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AE356">
        <f>SUMIF(L7:L354,AE355,G7:G354)</f>
        <v>0</v>
      </c>
      <c r="AF356">
        <f>SUMIF(L7:L354,AF355,G7:G354)</f>
        <v>0</v>
      </c>
      <c r="AG356" t="s">
        <v>565</v>
      </c>
    </row>
    <row r="357" spans="1:60" x14ac:dyDescent="0.25">
      <c r="A357" s="3"/>
      <c r="B357" s="4"/>
      <c r="C357" s="189"/>
      <c r="D357" s="6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60" x14ac:dyDescent="0.25">
      <c r="A358" s="3"/>
      <c r="B358" s="4"/>
      <c r="C358" s="189"/>
      <c r="D358" s="6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60" x14ac:dyDescent="0.25">
      <c r="A359" s="259" t="s">
        <v>566</v>
      </c>
      <c r="B359" s="259"/>
      <c r="C359" s="260"/>
      <c r="D359" s="6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60" x14ac:dyDescent="0.25">
      <c r="A360" s="261"/>
      <c r="B360" s="262"/>
      <c r="C360" s="263"/>
      <c r="D360" s="262"/>
      <c r="E360" s="262"/>
      <c r="F360" s="262"/>
      <c r="G360" s="264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AG360" t="s">
        <v>567</v>
      </c>
    </row>
    <row r="361" spans="1:60" x14ac:dyDescent="0.25">
      <c r="A361" s="265"/>
      <c r="B361" s="266"/>
      <c r="C361" s="267"/>
      <c r="D361" s="266"/>
      <c r="E361" s="266"/>
      <c r="F361" s="266"/>
      <c r="G361" s="268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60" x14ac:dyDescent="0.25">
      <c r="A362" s="265"/>
      <c r="B362" s="266"/>
      <c r="C362" s="267"/>
      <c r="D362" s="266"/>
      <c r="E362" s="266"/>
      <c r="F362" s="266"/>
      <c r="G362" s="268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60" x14ac:dyDescent="0.25">
      <c r="A363" s="265"/>
      <c r="B363" s="266"/>
      <c r="C363" s="267"/>
      <c r="D363" s="266"/>
      <c r="E363" s="266"/>
      <c r="F363" s="266"/>
      <c r="G363" s="268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60" x14ac:dyDescent="0.25">
      <c r="A364" s="269"/>
      <c r="B364" s="270"/>
      <c r="C364" s="271"/>
      <c r="D364" s="270"/>
      <c r="E364" s="270"/>
      <c r="F364" s="270"/>
      <c r="G364" s="27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60" x14ac:dyDescent="0.25">
      <c r="A365" s="3"/>
      <c r="B365" s="4"/>
      <c r="C365" s="189"/>
      <c r="D365" s="6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60" x14ac:dyDescent="0.25">
      <c r="C366" s="191"/>
      <c r="D366" s="10"/>
      <c r="AG366" t="s">
        <v>568</v>
      </c>
    </row>
    <row r="367" spans="1:60" x14ac:dyDescent="0.25">
      <c r="D367" s="10"/>
    </row>
    <row r="368" spans="1:60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8">
    <mergeCell ref="A360:G364"/>
    <mergeCell ref="C76:G76"/>
    <mergeCell ref="C96:G96"/>
    <mergeCell ref="C119:G119"/>
    <mergeCell ref="C126:G126"/>
    <mergeCell ref="A1:G1"/>
    <mergeCell ref="C2:G2"/>
    <mergeCell ref="C3:G3"/>
    <mergeCell ref="C4:G4"/>
    <mergeCell ref="A359:C359"/>
    <mergeCell ref="C350:G350"/>
    <mergeCell ref="C352:G352"/>
    <mergeCell ref="C135:G135"/>
    <mergeCell ref="C138:G138"/>
    <mergeCell ref="C162:G162"/>
    <mergeCell ref="C293:G293"/>
    <mergeCell ref="C294:G294"/>
    <mergeCell ref="C323:G323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FB3C-C11C-4269-8886-EFE630BAEB5B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5546875" style="120" customWidth="1"/>
    <col min="3" max="3" width="38.33203125" style="12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8" width="0" hidden="1" customWidth="1"/>
    <col min="21" max="23" width="0" hidden="1" customWidth="1"/>
    <col min="24" max="24" width="15.6640625" customWidth="1"/>
    <col min="25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2" t="s">
        <v>6</v>
      </c>
      <c r="B1" s="252"/>
      <c r="C1" s="252"/>
      <c r="D1" s="252"/>
      <c r="E1" s="252"/>
      <c r="F1" s="252"/>
      <c r="G1" s="252"/>
      <c r="AG1" t="s">
        <v>104</v>
      </c>
    </row>
    <row r="2" spans="1:60" ht="24.9" customHeight="1" x14ac:dyDescent="0.25">
      <c r="A2" s="50" t="s">
        <v>7</v>
      </c>
      <c r="B2" s="49" t="s">
        <v>42</v>
      </c>
      <c r="C2" s="253" t="s">
        <v>43</v>
      </c>
      <c r="D2" s="254"/>
      <c r="E2" s="254"/>
      <c r="F2" s="254"/>
      <c r="G2" s="255"/>
      <c r="AG2" t="s">
        <v>105</v>
      </c>
    </row>
    <row r="3" spans="1:60" ht="24.9" customHeight="1" x14ac:dyDescent="0.25">
      <c r="A3" s="50" t="s">
        <v>8</v>
      </c>
      <c r="B3" s="49" t="s">
        <v>45</v>
      </c>
      <c r="C3" s="253" t="s">
        <v>46</v>
      </c>
      <c r="D3" s="254"/>
      <c r="E3" s="254"/>
      <c r="F3" s="254"/>
      <c r="G3" s="255"/>
      <c r="AC3" s="120" t="s">
        <v>105</v>
      </c>
      <c r="AG3" t="s">
        <v>106</v>
      </c>
    </row>
    <row r="4" spans="1:60" ht="24.9" customHeight="1" x14ac:dyDescent="0.25">
      <c r="A4" s="139" t="s">
        <v>9</v>
      </c>
      <c r="B4" s="140" t="s">
        <v>48</v>
      </c>
      <c r="C4" s="256" t="s">
        <v>49</v>
      </c>
      <c r="D4" s="257"/>
      <c r="E4" s="257"/>
      <c r="F4" s="257"/>
      <c r="G4" s="258"/>
      <c r="AG4" t="s">
        <v>107</v>
      </c>
    </row>
    <row r="5" spans="1:60" x14ac:dyDescent="0.25">
      <c r="D5" s="10"/>
    </row>
    <row r="6" spans="1:60" ht="39.6" x14ac:dyDescent="0.25">
      <c r="A6" s="142" t="s">
        <v>108</v>
      </c>
      <c r="B6" s="144" t="s">
        <v>109</v>
      </c>
      <c r="C6" s="144" t="s">
        <v>110</v>
      </c>
      <c r="D6" s="143" t="s">
        <v>111</v>
      </c>
      <c r="E6" s="142" t="s">
        <v>112</v>
      </c>
      <c r="F6" s="141" t="s">
        <v>113</v>
      </c>
      <c r="G6" s="142" t="s">
        <v>30</v>
      </c>
      <c r="H6" s="145" t="s">
        <v>31</v>
      </c>
      <c r="I6" s="145" t="s">
        <v>114</v>
      </c>
      <c r="J6" s="145" t="s">
        <v>32</v>
      </c>
      <c r="K6" s="145" t="s">
        <v>115</v>
      </c>
      <c r="L6" s="145" t="s">
        <v>116</v>
      </c>
      <c r="M6" s="145" t="s">
        <v>117</v>
      </c>
      <c r="N6" s="145" t="s">
        <v>118</v>
      </c>
      <c r="O6" s="145" t="s">
        <v>119</v>
      </c>
      <c r="P6" s="145" t="s">
        <v>120</v>
      </c>
      <c r="Q6" s="145" t="s">
        <v>121</v>
      </c>
      <c r="R6" s="145" t="s">
        <v>122</v>
      </c>
      <c r="S6" s="145" t="s">
        <v>123</v>
      </c>
      <c r="T6" s="145" t="s">
        <v>124</v>
      </c>
      <c r="U6" s="145" t="s">
        <v>125</v>
      </c>
      <c r="V6" s="145" t="s">
        <v>126</v>
      </c>
      <c r="W6" s="145" t="s">
        <v>127</v>
      </c>
      <c r="X6" s="145" t="s">
        <v>128</v>
      </c>
      <c r="Y6" s="145" t="s">
        <v>129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2" t="s">
        <v>130</v>
      </c>
      <c r="B8" s="163" t="s">
        <v>102</v>
      </c>
      <c r="C8" s="184" t="s">
        <v>28</v>
      </c>
      <c r="D8" s="164"/>
      <c r="E8" s="165"/>
      <c r="F8" s="166"/>
      <c r="G8" s="166">
        <f>SUMIF(AG9:AG18,"&lt;&gt;NOR",G9:G18)</f>
        <v>0</v>
      </c>
      <c r="H8" s="166"/>
      <c r="I8" s="166">
        <f>SUM(I9:I18)</f>
        <v>0</v>
      </c>
      <c r="J8" s="166"/>
      <c r="K8" s="166">
        <f>SUM(K9:K18)</f>
        <v>0</v>
      </c>
      <c r="L8" s="166"/>
      <c r="M8" s="166">
        <f>SUM(M9:M18)</f>
        <v>0</v>
      </c>
      <c r="N8" s="165"/>
      <c r="O8" s="165">
        <f>SUM(O9:O18)</f>
        <v>0</v>
      </c>
      <c r="P8" s="165"/>
      <c r="Q8" s="165">
        <f>SUM(Q9:Q18)</f>
        <v>0</v>
      </c>
      <c r="R8" s="166"/>
      <c r="S8" s="166"/>
      <c r="T8" s="166"/>
      <c r="U8" s="166"/>
      <c r="V8" s="166">
        <f>SUM(V9:V18)</f>
        <v>0</v>
      </c>
      <c r="W8" s="166"/>
      <c r="X8" s="167"/>
      <c r="Y8" s="161"/>
      <c r="AG8" t="s">
        <v>131</v>
      </c>
    </row>
    <row r="9" spans="1:60" outlineLevel="1" x14ac:dyDescent="0.25">
      <c r="A9" s="169">
        <v>1</v>
      </c>
      <c r="B9" s="170" t="s">
        <v>569</v>
      </c>
      <c r="C9" s="185" t="s">
        <v>570</v>
      </c>
      <c r="D9" s="171" t="s">
        <v>571</v>
      </c>
      <c r="E9" s="172">
        <v>1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21</v>
      </c>
      <c r="M9" s="174">
        <f>G9*(1+L9/100)</f>
        <v>0</v>
      </c>
      <c r="N9" s="172">
        <v>0</v>
      </c>
      <c r="O9" s="172">
        <f>ROUND(E9*N9,2)</f>
        <v>0</v>
      </c>
      <c r="P9" s="172">
        <v>0</v>
      </c>
      <c r="Q9" s="172">
        <f>ROUND(E9*P9,2)</f>
        <v>0</v>
      </c>
      <c r="R9" s="174"/>
      <c r="S9" s="174" t="s">
        <v>135</v>
      </c>
      <c r="T9" s="174" t="s">
        <v>475</v>
      </c>
      <c r="U9" s="174">
        <v>0</v>
      </c>
      <c r="V9" s="174">
        <f>ROUND(E9*U9,2)</f>
        <v>0</v>
      </c>
      <c r="W9" s="174"/>
      <c r="X9" s="175" t="s">
        <v>572</v>
      </c>
      <c r="Y9" s="156" t="s">
        <v>137</v>
      </c>
      <c r="Z9" s="146"/>
      <c r="AA9" s="146"/>
      <c r="AB9" s="146"/>
      <c r="AC9" s="146"/>
      <c r="AD9" s="146"/>
      <c r="AE9" s="146"/>
      <c r="AF9" s="146"/>
      <c r="AG9" s="146" t="s">
        <v>573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248" t="s">
        <v>574</v>
      </c>
      <c r="D10" s="249"/>
      <c r="E10" s="249"/>
      <c r="F10" s="249"/>
      <c r="G10" s="249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226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76" t="str">
        <f>C10</f>
        <v>Zaměření a vytýčení stávajících inženýrských sítí v místě stavby z hlediska jejich ochrany při provádění stavby.</v>
      </c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69">
        <v>2</v>
      </c>
      <c r="B11" s="170" t="s">
        <v>575</v>
      </c>
      <c r="C11" s="185" t="s">
        <v>576</v>
      </c>
      <c r="D11" s="171" t="s">
        <v>571</v>
      </c>
      <c r="E11" s="172">
        <v>1</v>
      </c>
      <c r="F11" s="173"/>
      <c r="G11" s="174">
        <f>ROUND(E11*F11,2)</f>
        <v>0</v>
      </c>
      <c r="H11" s="173"/>
      <c r="I11" s="174">
        <f>ROUND(E11*H11,2)</f>
        <v>0</v>
      </c>
      <c r="J11" s="173"/>
      <c r="K11" s="174">
        <f>ROUND(E11*J11,2)</f>
        <v>0</v>
      </c>
      <c r="L11" s="174">
        <v>21</v>
      </c>
      <c r="M11" s="174">
        <f>G11*(1+L11/100)</f>
        <v>0</v>
      </c>
      <c r="N11" s="172">
        <v>0</v>
      </c>
      <c r="O11" s="172">
        <f>ROUND(E11*N11,2)</f>
        <v>0</v>
      </c>
      <c r="P11" s="172">
        <v>0</v>
      </c>
      <c r="Q11" s="172">
        <f>ROUND(E11*P11,2)</f>
        <v>0</v>
      </c>
      <c r="R11" s="174"/>
      <c r="S11" s="174" t="s">
        <v>135</v>
      </c>
      <c r="T11" s="174" t="s">
        <v>475</v>
      </c>
      <c r="U11" s="174">
        <v>0</v>
      </c>
      <c r="V11" s="174">
        <f>ROUND(E11*U11,2)</f>
        <v>0</v>
      </c>
      <c r="W11" s="174"/>
      <c r="X11" s="175" t="s">
        <v>572</v>
      </c>
      <c r="Y11" s="156" t="s">
        <v>137</v>
      </c>
      <c r="Z11" s="146"/>
      <c r="AA11" s="146"/>
      <c r="AB11" s="146"/>
      <c r="AC11" s="146"/>
      <c r="AD11" s="146"/>
      <c r="AE11" s="146"/>
      <c r="AF11" s="146"/>
      <c r="AG11" s="146" t="s">
        <v>573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31.2" outlineLevel="2" x14ac:dyDescent="0.25">
      <c r="A12" s="153"/>
      <c r="B12" s="154"/>
      <c r="C12" s="248" t="s">
        <v>577</v>
      </c>
      <c r="D12" s="249"/>
      <c r="E12" s="249"/>
      <c r="F12" s="249"/>
      <c r="G12" s="249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226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76" t="str">
        <f>C12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2" s="146"/>
      <c r="BC12" s="146"/>
      <c r="BD12" s="146"/>
      <c r="BE12" s="146"/>
      <c r="BF12" s="146"/>
      <c r="BG12" s="146"/>
      <c r="BH12" s="146"/>
    </row>
    <row r="13" spans="1:60" outlineLevel="1" x14ac:dyDescent="0.25">
      <c r="A13" s="169">
        <v>3</v>
      </c>
      <c r="B13" s="170" t="s">
        <v>578</v>
      </c>
      <c r="C13" s="185" t="s">
        <v>579</v>
      </c>
      <c r="D13" s="171" t="s">
        <v>571</v>
      </c>
      <c r="E13" s="172">
        <v>1</v>
      </c>
      <c r="F13" s="173"/>
      <c r="G13" s="174">
        <f>ROUND(E13*F13,2)</f>
        <v>0</v>
      </c>
      <c r="H13" s="173"/>
      <c r="I13" s="174">
        <f>ROUND(E13*H13,2)</f>
        <v>0</v>
      </c>
      <c r="J13" s="173"/>
      <c r="K13" s="174">
        <f>ROUND(E13*J13,2)</f>
        <v>0</v>
      </c>
      <c r="L13" s="174">
        <v>21</v>
      </c>
      <c r="M13" s="174">
        <f>G13*(1+L13/100)</f>
        <v>0</v>
      </c>
      <c r="N13" s="172">
        <v>0</v>
      </c>
      <c r="O13" s="172">
        <f>ROUND(E13*N13,2)</f>
        <v>0</v>
      </c>
      <c r="P13" s="172">
        <v>0</v>
      </c>
      <c r="Q13" s="172">
        <f>ROUND(E13*P13,2)</f>
        <v>0</v>
      </c>
      <c r="R13" s="174"/>
      <c r="S13" s="174" t="s">
        <v>135</v>
      </c>
      <c r="T13" s="174" t="s">
        <v>475</v>
      </c>
      <c r="U13" s="174">
        <v>0</v>
      </c>
      <c r="V13" s="174">
        <f>ROUND(E13*U13,2)</f>
        <v>0</v>
      </c>
      <c r="W13" s="174"/>
      <c r="X13" s="175" t="s">
        <v>572</v>
      </c>
      <c r="Y13" s="156" t="s">
        <v>137</v>
      </c>
      <c r="Z13" s="146"/>
      <c r="AA13" s="146"/>
      <c r="AB13" s="146"/>
      <c r="AC13" s="146"/>
      <c r="AD13" s="146"/>
      <c r="AE13" s="146"/>
      <c r="AF13" s="146"/>
      <c r="AG13" s="146" t="s">
        <v>573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31.2" outlineLevel="2" x14ac:dyDescent="0.25">
      <c r="A14" s="153"/>
      <c r="B14" s="154"/>
      <c r="C14" s="248" t="s">
        <v>580</v>
      </c>
      <c r="D14" s="249"/>
      <c r="E14" s="249"/>
      <c r="F14" s="249"/>
      <c r="G14" s="249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226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76" t="str">
        <f>C14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4" s="146"/>
      <c r="BC14" s="146"/>
      <c r="BD14" s="146"/>
      <c r="BE14" s="146"/>
      <c r="BF14" s="146"/>
      <c r="BG14" s="146"/>
      <c r="BH14" s="146"/>
    </row>
    <row r="15" spans="1:60" outlineLevel="1" x14ac:dyDescent="0.25">
      <c r="A15" s="169">
        <v>4</v>
      </c>
      <c r="B15" s="170" t="s">
        <v>581</v>
      </c>
      <c r="C15" s="185" t="s">
        <v>582</v>
      </c>
      <c r="D15" s="171" t="s">
        <v>571</v>
      </c>
      <c r="E15" s="172">
        <v>1</v>
      </c>
      <c r="F15" s="173"/>
      <c r="G15" s="174">
        <f>ROUND(E15*F15,2)</f>
        <v>0</v>
      </c>
      <c r="H15" s="173"/>
      <c r="I15" s="174">
        <f>ROUND(E15*H15,2)</f>
        <v>0</v>
      </c>
      <c r="J15" s="173"/>
      <c r="K15" s="174">
        <f>ROUND(E15*J15,2)</f>
        <v>0</v>
      </c>
      <c r="L15" s="174">
        <v>21</v>
      </c>
      <c r="M15" s="174">
        <f>G15*(1+L15/100)</f>
        <v>0</v>
      </c>
      <c r="N15" s="172">
        <v>0</v>
      </c>
      <c r="O15" s="172">
        <f>ROUND(E15*N15,2)</f>
        <v>0</v>
      </c>
      <c r="P15" s="172">
        <v>0</v>
      </c>
      <c r="Q15" s="172">
        <f>ROUND(E15*P15,2)</f>
        <v>0</v>
      </c>
      <c r="R15" s="174"/>
      <c r="S15" s="174" t="s">
        <v>135</v>
      </c>
      <c r="T15" s="174" t="s">
        <v>475</v>
      </c>
      <c r="U15" s="174">
        <v>0</v>
      </c>
      <c r="V15" s="174">
        <f>ROUND(E15*U15,2)</f>
        <v>0</v>
      </c>
      <c r="W15" s="174"/>
      <c r="X15" s="175" t="s">
        <v>572</v>
      </c>
      <c r="Y15" s="156" t="s">
        <v>137</v>
      </c>
      <c r="Z15" s="146"/>
      <c r="AA15" s="146"/>
      <c r="AB15" s="146"/>
      <c r="AC15" s="146"/>
      <c r="AD15" s="146"/>
      <c r="AE15" s="146"/>
      <c r="AF15" s="146"/>
      <c r="AG15" s="146" t="s">
        <v>573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1" outlineLevel="2" x14ac:dyDescent="0.25">
      <c r="A16" s="153"/>
      <c r="B16" s="154"/>
      <c r="C16" s="248" t="s">
        <v>583</v>
      </c>
      <c r="D16" s="249"/>
      <c r="E16" s="249"/>
      <c r="F16" s="249"/>
      <c r="G16" s="249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226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76" t="str">
        <f>C16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6" s="146"/>
      <c r="BC16" s="146"/>
      <c r="BD16" s="146"/>
      <c r="BE16" s="146"/>
      <c r="BF16" s="146"/>
      <c r="BG16" s="146"/>
      <c r="BH16" s="146"/>
    </row>
    <row r="17" spans="1:60" outlineLevel="1" x14ac:dyDescent="0.25">
      <c r="A17" s="169">
        <v>5</v>
      </c>
      <c r="B17" s="170" t="s">
        <v>584</v>
      </c>
      <c r="C17" s="185" t="s">
        <v>585</v>
      </c>
      <c r="D17" s="171" t="s">
        <v>571</v>
      </c>
      <c r="E17" s="172">
        <v>1</v>
      </c>
      <c r="F17" s="173"/>
      <c r="G17" s="174">
        <f>ROUND(E17*F17,2)</f>
        <v>0</v>
      </c>
      <c r="H17" s="173"/>
      <c r="I17" s="174">
        <f>ROUND(E17*H17,2)</f>
        <v>0</v>
      </c>
      <c r="J17" s="173"/>
      <c r="K17" s="174">
        <f>ROUND(E17*J17,2)</f>
        <v>0</v>
      </c>
      <c r="L17" s="174">
        <v>21</v>
      </c>
      <c r="M17" s="174">
        <f>G17*(1+L17/100)</f>
        <v>0</v>
      </c>
      <c r="N17" s="172">
        <v>0</v>
      </c>
      <c r="O17" s="172">
        <f>ROUND(E17*N17,2)</f>
        <v>0</v>
      </c>
      <c r="P17" s="172">
        <v>0</v>
      </c>
      <c r="Q17" s="172">
        <f>ROUND(E17*P17,2)</f>
        <v>0</v>
      </c>
      <c r="R17" s="174"/>
      <c r="S17" s="174" t="s">
        <v>135</v>
      </c>
      <c r="T17" s="174" t="s">
        <v>475</v>
      </c>
      <c r="U17" s="174">
        <v>0</v>
      </c>
      <c r="V17" s="174">
        <f>ROUND(E17*U17,2)</f>
        <v>0</v>
      </c>
      <c r="W17" s="174"/>
      <c r="X17" s="175" t="s">
        <v>572</v>
      </c>
      <c r="Y17" s="156" t="s">
        <v>137</v>
      </c>
      <c r="Z17" s="146"/>
      <c r="AA17" s="146"/>
      <c r="AB17" s="146"/>
      <c r="AC17" s="146"/>
      <c r="AD17" s="146"/>
      <c r="AE17" s="146"/>
      <c r="AF17" s="146"/>
      <c r="AG17" s="146" t="s">
        <v>573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1" outlineLevel="2" x14ac:dyDescent="0.25">
      <c r="A18" s="153"/>
      <c r="B18" s="154"/>
      <c r="C18" s="248" t="s">
        <v>586</v>
      </c>
      <c r="D18" s="249"/>
      <c r="E18" s="249"/>
      <c r="F18" s="249"/>
      <c r="G18" s="249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226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76" t="str">
        <f>C18</f>
        <v>Náklady na ztížené provádění stavebních prací v důsledku nepřerušeného provozu na staveništi nebo v případech nepřerušeného provozu v objektech v nichž se stavební práce provádí.</v>
      </c>
      <c r="BB18" s="146"/>
      <c r="BC18" s="146"/>
      <c r="BD18" s="146"/>
      <c r="BE18" s="146"/>
      <c r="BF18" s="146"/>
      <c r="BG18" s="146"/>
      <c r="BH18" s="146"/>
    </row>
    <row r="19" spans="1:60" x14ac:dyDescent="0.25">
      <c r="A19" s="162" t="s">
        <v>130</v>
      </c>
      <c r="B19" s="163" t="s">
        <v>103</v>
      </c>
      <c r="C19" s="184" t="s">
        <v>29</v>
      </c>
      <c r="D19" s="164"/>
      <c r="E19" s="165"/>
      <c r="F19" s="166"/>
      <c r="G19" s="166">
        <f>SUMIF(AG20:AG30,"&lt;&gt;NOR",G20:G30)</f>
        <v>0</v>
      </c>
      <c r="H19" s="166"/>
      <c r="I19" s="166">
        <f>SUM(I20:I30)</f>
        <v>0</v>
      </c>
      <c r="J19" s="166"/>
      <c r="K19" s="166">
        <f>SUM(K20:K30)</f>
        <v>0</v>
      </c>
      <c r="L19" s="166"/>
      <c r="M19" s="166">
        <f>SUM(M20:M30)</f>
        <v>0</v>
      </c>
      <c r="N19" s="165"/>
      <c r="O19" s="165">
        <f>SUM(O20:O30)</f>
        <v>0</v>
      </c>
      <c r="P19" s="165"/>
      <c r="Q19" s="165">
        <f>SUM(Q20:Q30)</f>
        <v>0</v>
      </c>
      <c r="R19" s="166"/>
      <c r="S19" s="166"/>
      <c r="T19" s="166"/>
      <c r="U19" s="166"/>
      <c r="V19" s="166">
        <f>SUM(V20:V30)</f>
        <v>0</v>
      </c>
      <c r="W19" s="166"/>
      <c r="X19" s="167"/>
      <c r="Y19" s="161"/>
      <c r="AG19" t="s">
        <v>131</v>
      </c>
    </row>
    <row r="20" spans="1:60" outlineLevel="1" x14ac:dyDescent="0.25">
      <c r="A20" s="169">
        <v>6</v>
      </c>
      <c r="B20" s="170" t="s">
        <v>587</v>
      </c>
      <c r="C20" s="185" t="s">
        <v>588</v>
      </c>
      <c r="D20" s="171" t="s">
        <v>571</v>
      </c>
      <c r="E20" s="172">
        <v>1</v>
      </c>
      <c r="F20" s="173"/>
      <c r="G20" s="174">
        <f>ROUND(E20*F20,2)</f>
        <v>0</v>
      </c>
      <c r="H20" s="173"/>
      <c r="I20" s="174">
        <f>ROUND(E20*H20,2)</f>
        <v>0</v>
      </c>
      <c r="J20" s="173"/>
      <c r="K20" s="174">
        <f>ROUND(E20*J20,2)</f>
        <v>0</v>
      </c>
      <c r="L20" s="174">
        <v>21</v>
      </c>
      <c r="M20" s="174">
        <f>G20*(1+L20/100)</f>
        <v>0</v>
      </c>
      <c r="N20" s="172">
        <v>0</v>
      </c>
      <c r="O20" s="172">
        <f>ROUND(E20*N20,2)</f>
        <v>0</v>
      </c>
      <c r="P20" s="172">
        <v>0</v>
      </c>
      <c r="Q20" s="172">
        <f>ROUND(E20*P20,2)</f>
        <v>0</v>
      </c>
      <c r="R20" s="174"/>
      <c r="S20" s="174" t="s">
        <v>135</v>
      </c>
      <c r="T20" s="174" t="s">
        <v>475</v>
      </c>
      <c r="U20" s="174">
        <v>0</v>
      </c>
      <c r="V20" s="174">
        <f>ROUND(E20*U20,2)</f>
        <v>0</v>
      </c>
      <c r="W20" s="174"/>
      <c r="X20" s="175" t="s">
        <v>572</v>
      </c>
      <c r="Y20" s="156" t="s">
        <v>137</v>
      </c>
      <c r="Z20" s="146"/>
      <c r="AA20" s="146"/>
      <c r="AB20" s="146"/>
      <c r="AC20" s="146"/>
      <c r="AD20" s="146"/>
      <c r="AE20" s="146"/>
      <c r="AF20" s="146"/>
      <c r="AG20" s="146" t="s">
        <v>573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31.2" outlineLevel="2" x14ac:dyDescent="0.25">
      <c r="A21" s="153"/>
      <c r="B21" s="154"/>
      <c r="C21" s="248" t="s">
        <v>589</v>
      </c>
      <c r="D21" s="249"/>
      <c r="E21" s="249"/>
      <c r="F21" s="249"/>
      <c r="G21" s="249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226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76" t="str">
        <f>C21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1" s="146"/>
      <c r="BC21" s="146"/>
      <c r="BD21" s="146"/>
      <c r="BE21" s="146"/>
      <c r="BF21" s="146"/>
      <c r="BG21" s="146"/>
      <c r="BH21" s="146"/>
    </row>
    <row r="22" spans="1:60" outlineLevel="1" x14ac:dyDescent="0.25">
      <c r="A22" s="169">
        <v>7</v>
      </c>
      <c r="B22" s="170" t="s">
        <v>590</v>
      </c>
      <c r="C22" s="185" t="s">
        <v>591</v>
      </c>
      <c r="D22" s="171" t="s">
        <v>571</v>
      </c>
      <c r="E22" s="172">
        <v>1</v>
      </c>
      <c r="F22" s="173"/>
      <c r="G22" s="174">
        <f>ROUND(E22*F22,2)</f>
        <v>0</v>
      </c>
      <c r="H22" s="173"/>
      <c r="I22" s="174">
        <f>ROUND(E22*H22,2)</f>
        <v>0</v>
      </c>
      <c r="J22" s="173"/>
      <c r="K22" s="174">
        <f>ROUND(E22*J22,2)</f>
        <v>0</v>
      </c>
      <c r="L22" s="174">
        <v>21</v>
      </c>
      <c r="M22" s="174">
        <f>G22*(1+L22/100)</f>
        <v>0</v>
      </c>
      <c r="N22" s="172">
        <v>0</v>
      </c>
      <c r="O22" s="172">
        <f>ROUND(E22*N22,2)</f>
        <v>0</v>
      </c>
      <c r="P22" s="172">
        <v>0</v>
      </c>
      <c r="Q22" s="172">
        <f>ROUND(E22*P22,2)</f>
        <v>0</v>
      </c>
      <c r="R22" s="174"/>
      <c r="S22" s="174" t="s">
        <v>135</v>
      </c>
      <c r="T22" s="174" t="s">
        <v>475</v>
      </c>
      <c r="U22" s="174">
        <v>0</v>
      </c>
      <c r="V22" s="174">
        <f>ROUND(E22*U22,2)</f>
        <v>0</v>
      </c>
      <c r="W22" s="174"/>
      <c r="X22" s="175" t="s">
        <v>572</v>
      </c>
      <c r="Y22" s="156" t="s">
        <v>137</v>
      </c>
      <c r="Z22" s="146"/>
      <c r="AA22" s="146"/>
      <c r="AB22" s="146"/>
      <c r="AC22" s="146"/>
      <c r="AD22" s="146"/>
      <c r="AE22" s="146"/>
      <c r="AF22" s="146"/>
      <c r="AG22" s="146" t="s">
        <v>573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5">
      <c r="A23" s="153"/>
      <c r="B23" s="154"/>
      <c r="C23" s="248" t="s">
        <v>592</v>
      </c>
      <c r="D23" s="249"/>
      <c r="E23" s="249"/>
      <c r="F23" s="249"/>
      <c r="G23" s="249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226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5">
      <c r="A24" s="169">
        <v>8</v>
      </c>
      <c r="B24" s="170" t="s">
        <v>593</v>
      </c>
      <c r="C24" s="185" t="s">
        <v>594</v>
      </c>
      <c r="D24" s="171" t="s">
        <v>571</v>
      </c>
      <c r="E24" s="172">
        <v>1</v>
      </c>
      <c r="F24" s="173"/>
      <c r="G24" s="174">
        <f>ROUND(E24*F24,2)</f>
        <v>0</v>
      </c>
      <c r="H24" s="173"/>
      <c r="I24" s="174">
        <f>ROUND(E24*H24,2)</f>
        <v>0</v>
      </c>
      <c r="J24" s="173"/>
      <c r="K24" s="174">
        <f>ROUND(E24*J24,2)</f>
        <v>0</v>
      </c>
      <c r="L24" s="174">
        <v>21</v>
      </c>
      <c r="M24" s="174">
        <f>G24*(1+L24/100)</f>
        <v>0</v>
      </c>
      <c r="N24" s="172">
        <v>0</v>
      </c>
      <c r="O24" s="172">
        <f>ROUND(E24*N24,2)</f>
        <v>0</v>
      </c>
      <c r="P24" s="172">
        <v>0</v>
      </c>
      <c r="Q24" s="172">
        <f>ROUND(E24*P24,2)</f>
        <v>0</v>
      </c>
      <c r="R24" s="174"/>
      <c r="S24" s="174" t="s">
        <v>135</v>
      </c>
      <c r="T24" s="174" t="s">
        <v>475</v>
      </c>
      <c r="U24" s="174">
        <v>0</v>
      </c>
      <c r="V24" s="174">
        <f>ROUND(E24*U24,2)</f>
        <v>0</v>
      </c>
      <c r="W24" s="174"/>
      <c r="X24" s="175" t="s">
        <v>572</v>
      </c>
      <c r="Y24" s="156" t="s">
        <v>137</v>
      </c>
      <c r="Z24" s="146"/>
      <c r="AA24" s="146"/>
      <c r="AB24" s="146"/>
      <c r="AC24" s="146"/>
      <c r="AD24" s="146"/>
      <c r="AE24" s="146"/>
      <c r="AF24" s="146"/>
      <c r="AG24" s="146" t="s">
        <v>573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ht="31.2" outlineLevel="2" x14ac:dyDescent="0.25">
      <c r="A25" s="153"/>
      <c r="B25" s="154"/>
      <c r="C25" s="248" t="s">
        <v>595</v>
      </c>
      <c r="D25" s="249"/>
      <c r="E25" s="249"/>
      <c r="F25" s="249"/>
      <c r="G25" s="249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226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76" t="str">
        <f>C25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5" s="146"/>
      <c r="BC25" s="146"/>
      <c r="BD25" s="146"/>
      <c r="BE25" s="146"/>
      <c r="BF25" s="146"/>
      <c r="BG25" s="146"/>
      <c r="BH25" s="146"/>
    </row>
    <row r="26" spans="1:60" outlineLevel="1" x14ac:dyDescent="0.25">
      <c r="A26" s="169">
        <v>9</v>
      </c>
      <c r="B26" s="170" t="s">
        <v>596</v>
      </c>
      <c r="C26" s="185" t="s">
        <v>597</v>
      </c>
      <c r="D26" s="171" t="s">
        <v>571</v>
      </c>
      <c r="E26" s="172">
        <v>1</v>
      </c>
      <c r="F26" s="173"/>
      <c r="G26" s="174">
        <f>ROUND(E26*F26,2)</f>
        <v>0</v>
      </c>
      <c r="H26" s="173"/>
      <c r="I26" s="174">
        <f>ROUND(E26*H26,2)</f>
        <v>0</v>
      </c>
      <c r="J26" s="173"/>
      <c r="K26" s="174">
        <f>ROUND(E26*J26,2)</f>
        <v>0</v>
      </c>
      <c r="L26" s="174">
        <v>21</v>
      </c>
      <c r="M26" s="174">
        <f>G26*(1+L26/100)</f>
        <v>0</v>
      </c>
      <c r="N26" s="172">
        <v>0</v>
      </c>
      <c r="O26" s="172">
        <f>ROUND(E26*N26,2)</f>
        <v>0</v>
      </c>
      <c r="P26" s="172">
        <v>0</v>
      </c>
      <c r="Q26" s="172">
        <f>ROUND(E26*P26,2)</f>
        <v>0</v>
      </c>
      <c r="R26" s="174"/>
      <c r="S26" s="174" t="s">
        <v>135</v>
      </c>
      <c r="T26" s="174" t="s">
        <v>475</v>
      </c>
      <c r="U26" s="174">
        <v>0</v>
      </c>
      <c r="V26" s="174">
        <f>ROUND(E26*U26,2)</f>
        <v>0</v>
      </c>
      <c r="W26" s="174"/>
      <c r="X26" s="175" t="s">
        <v>572</v>
      </c>
      <c r="Y26" s="156" t="s">
        <v>137</v>
      </c>
      <c r="Z26" s="146"/>
      <c r="AA26" s="146"/>
      <c r="AB26" s="146"/>
      <c r="AC26" s="146"/>
      <c r="AD26" s="146"/>
      <c r="AE26" s="146"/>
      <c r="AF26" s="146"/>
      <c r="AG26" s="146" t="s">
        <v>573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ht="21" outlineLevel="2" x14ac:dyDescent="0.25">
      <c r="A27" s="153"/>
      <c r="B27" s="154"/>
      <c r="C27" s="248" t="s">
        <v>598</v>
      </c>
      <c r="D27" s="249"/>
      <c r="E27" s="249"/>
      <c r="F27" s="249"/>
      <c r="G27" s="249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226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76" t="str">
        <f>C27</f>
        <v>Náklady na vyhotovení dokumentace skutečného provedení stavby a její předání objednateli v požadované formě a požadovaném počtu.</v>
      </c>
      <c r="BB27" s="146"/>
      <c r="BC27" s="146"/>
      <c r="BD27" s="146"/>
      <c r="BE27" s="146"/>
      <c r="BF27" s="146"/>
      <c r="BG27" s="146"/>
      <c r="BH27" s="146"/>
    </row>
    <row r="28" spans="1:60" outlineLevel="1" x14ac:dyDescent="0.25">
      <c r="A28" s="169">
        <v>10</v>
      </c>
      <c r="B28" s="170" t="s">
        <v>599</v>
      </c>
      <c r="C28" s="185" t="s">
        <v>600</v>
      </c>
      <c r="D28" s="171" t="s">
        <v>516</v>
      </c>
      <c r="E28" s="172">
        <v>1</v>
      </c>
      <c r="F28" s="173"/>
      <c r="G28" s="174">
        <f>ROUND(E28*F28,2)</f>
        <v>0</v>
      </c>
      <c r="H28" s="173"/>
      <c r="I28" s="174">
        <f>ROUND(E28*H28,2)</f>
        <v>0</v>
      </c>
      <c r="J28" s="173"/>
      <c r="K28" s="174">
        <f>ROUND(E28*J28,2)</f>
        <v>0</v>
      </c>
      <c r="L28" s="174">
        <v>21</v>
      </c>
      <c r="M28" s="174">
        <f>G28*(1+L28/100)</f>
        <v>0</v>
      </c>
      <c r="N28" s="172">
        <v>0</v>
      </c>
      <c r="O28" s="172">
        <f>ROUND(E28*N28,2)</f>
        <v>0</v>
      </c>
      <c r="P28" s="172">
        <v>0</v>
      </c>
      <c r="Q28" s="172">
        <f>ROUND(E28*P28,2)</f>
        <v>0</v>
      </c>
      <c r="R28" s="174"/>
      <c r="S28" s="174" t="s">
        <v>241</v>
      </c>
      <c r="T28" s="174" t="s">
        <v>475</v>
      </c>
      <c r="U28" s="174">
        <v>0</v>
      </c>
      <c r="V28" s="174">
        <f>ROUND(E28*U28,2)</f>
        <v>0</v>
      </c>
      <c r="W28" s="174"/>
      <c r="X28" s="175" t="s">
        <v>572</v>
      </c>
      <c r="Y28" s="156" t="s">
        <v>137</v>
      </c>
      <c r="Z28" s="146"/>
      <c r="AA28" s="146"/>
      <c r="AB28" s="146"/>
      <c r="AC28" s="146"/>
      <c r="AD28" s="146"/>
      <c r="AE28" s="146"/>
      <c r="AF28" s="146"/>
      <c r="AG28" s="146" t="s">
        <v>573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1" outlineLevel="2" x14ac:dyDescent="0.25">
      <c r="A29" s="153"/>
      <c r="B29" s="154"/>
      <c r="C29" s="248" t="s">
        <v>598</v>
      </c>
      <c r="D29" s="249"/>
      <c r="E29" s="249"/>
      <c r="F29" s="249"/>
      <c r="G29" s="249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226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76" t="str">
        <f>C29</f>
        <v>Náklady na vyhotovení dokumentace skutečného provedení stavby a její předání objednateli v požadované formě a požadovaném počtu.</v>
      </c>
      <c r="BB29" s="146"/>
      <c r="BC29" s="146"/>
      <c r="BD29" s="146"/>
      <c r="BE29" s="146"/>
      <c r="BF29" s="146"/>
      <c r="BG29" s="146"/>
      <c r="BH29" s="146"/>
    </row>
    <row r="30" spans="1:60" outlineLevel="1" x14ac:dyDescent="0.25">
      <c r="A30" s="169">
        <v>11</v>
      </c>
      <c r="B30" s="170" t="s">
        <v>601</v>
      </c>
      <c r="C30" s="185" t="s">
        <v>602</v>
      </c>
      <c r="D30" s="171" t="s">
        <v>516</v>
      </c>
      <c r="E30" s="172">
        <v>1</v>
      </c>
      <c r="F30" s="173"/>
      <c r="G30" s="174">
        <f>ROUND(E30*F30,2)</f>
        <v>0</v>
      </c>
      <c r="H30" s="173"/>
      <c r="I30" s="174">
        <f>ROUND(E30*H30,2)</f>
        <v>0</v>
      </c>
      <c r="J30" s="173"/>
      <c r="K30" s="174">
        <f>ROUND(E30*J30,2)</f>
        <v>0</v>
      </c>
      <c r="L30" s="174">
        <v>21</v>
      </c>
      <c r="M30" s="174">
        <f>G30*(1+L30/100)</f>
        <v>0</v>
      </c>
      <c r="N30" s="172">
        <v>0</v>
      </c>
      <c r="O30" s="172">
        <f>ROUND(E30*N30,2)</f>
        <v>0</v>
      </c>
      <c r="P30" s="172">
        <v>0</v>
      </c>
      <c r="Q30" s="172">
        <f>ROUND(E30*P30,2)</f>
        <v>0</v>
      </c>
      <c r="R30" s="174"/>
      <c r="S30" s="174" t="s">
        <v>241</v>
      </c>
      <c r="T30" s="174" t="s">
        <v>475</v>
      </c>
      <c r="U30" s="174">
        <v>0</v>
      </c>
      <c r="V30" s="174">
        <f>ROUND(E30*U30,2)</f>
        <v>0</v>
      </c>
      <c r="W30" s="174"/>
      <c r="X30" s="175" t="s">
        <v>572</v>
      </c>
      <c r="Y30" s="156" t="s">
        <v>137</v>
      </c>
      <c r="Z30" s="146"/>
      <c r="AA30" s="146"/>
      <c r="AB30" s="146"/>
      <c r="AC30" s="146"/>
      <c r="AD30" s="146"/>
      <c r="AE30" s="146"/>
      <c r="AF30" s="146"/>
      <c r="AG30" s="146" t="s">
        <v>573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x14ac:dyDescent="0.25">
      <c r="A31" s="3"/>
      <c r="B31" s="4"/>
      <c r="C31" s="189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E31">
        <v>12</v>
      </c>
      <c r="AF31">
        <v>21</v>
      </c>
      <c r="AG31" t="s">
        <v>116</v>
      </c>
    </row>
    <row r="32" spans="1:60" x14ac:dyDescent="0.25">
      <c r="A32" s="149"/>
      <c r="B32" s="150" t="s">
        <v>30</v>
      </c>
      <c r="C32" s="190"/>
      <c r="D32" s="151"/>
      <c r="E32" s="152"/>
      <c r="F32" s="152"/>
      <c r="G32" s="168">
        <f>G8+G19</f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f>SUMIF(L7:L30,AE31,G7:G30)</f>
        <v>0</v>
      </c>
      <c r="AF32">
        <f>SUMIF(L7:L30,AF31,G7:G30)</f>
        <v>0</v>
      </c>
      <c r="AG32" t="s">
        <v>565</v>
      </c>
    </row>
    <row r="33" spans="1:33" x14ac:dyDescent="0.25">
      <c r="A33" s="3"/>
      <c r="B33" s="4"/>
      <c r="C33" s="189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5">
      <c r="A34" s="3"/>
      <c r="B34" s="4"/>
      <c r="C34" s="189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5">
      <c r="A35" s="259" t="s">
        <v>566</v>
      </c>
      <c r="B35" s="259"/>
      <c r="C35" s="260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5">
      <c r="A36" s="261"/>
      <c r="B36" s="262"/>
      <c r="C36" s="263"/>
      <c r="D36" s="262"/>
      <c r="E36" s="262"/>
      <c r="F36" s="262"/>
      <c r="G36" s="26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G36" t="s">
        <v>567</v>
      </c>
    </row>
    <row r="37" spans="1:33" x14ac:dyDescent="0.25">
      <c r="A37" s="265"/>
      <c r="B37" s="266"/>
      <c r="C37" s="267"/>
      <c r="D37" s="266"/>
      <c r="E37" s="266"/>
      <c r="F37" s="266"/>
      <c r="G37" s="268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33" x14ac:dyDescent="0.25">
      <c r="A38" s="265"/>
      <c r="B38" s="266"/>
      <c r="C38" s="267"/>
      <c r="D38" s="266"/>
      <c r="E38" s="266"/>
      <c r="F38" s="266"/>
      <c r="G38" s="268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33" x14ac:dyDescent="0.25">
      <c r="A39" s="265"/>
      <c r="B39" s="266"/>
      <c r="C39" s="267"/>
      <c r="D39" s="266"/>
      <c r="E39" s="266"/>
      <c r="F39" s="266"/>
      <c r="G39" s="268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33" x14ac:dyDescent="0.25">
      <c r="A40" s="269"/>
      <c r="B40" s="270"/>
      <c r="C40" s="271"/>
      <c r="D40" s="270"/>
      <c r="E40" s="270"/>
      <c r="F40" s="270"/>
      <c r="G40" s="27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33" x14ac:dyDescent="0.25">
      <c r="A41" s="3"/>
      <c r="B41" s="4"/>
      <c r="C41" s="189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33" x14ac:dyDescent="0.25">
      <c r="C42" s="191"/>
      <c r="D42" s="10"/>
      <c r="AG42" t="s">
        <v>568</v>
      </c>
    </row>
    <row r="43" spans="1:33" x14ac:dyDescent="0.25">
      <c r="D43" s="10"/>
    </row>
    <row r="44" spans="1:33" x14ac:dyDescent="0.25">
      <c r="D44" s="10"/>
    </row>
    <row r="45" spans="1:33" x14ac:dyDescent="0.25">
      <c r="D45" s="10"/>
    </row>
    <row r="46" spans="1:33" x14ac:dyDescent="0.25">
      <c r="D46" s="10"/>
    </row>
    <row r="47" spans="1:33" x14ac:dyDescent="0.25">
      <c r="D47" s="10"/>
    </row>
    <row r="48" spans="1:33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6">
    <mergeCell ref="A35:C35"/>
    <mergeCell ref="A36:G40"/>
    <mergeCell ref="C10:G10"/>
    <mergeCell ref="C12:G12"/>
    <mergeCell ref="C14:G14"/>
    <mergeCell ref="C16:G16"/>
    <mergeCell ref="C29:G29"/>
    <mergeCell ref="A1:G1"/>
    <mergeCell ref="C2:G2"/>
    <mergeCell ref="C3:G3"/>
    <mergeCell ref="C4:G4"/>
    <mergeCell ref="C18:G18"/>
    <mergeCell ref="C21:G21"/>
    <mergeCell ref="C23:G23"/>
    <mergeCell ref="C25:G25"/>
    <mergeCell ref="C27:G27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01 Pol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oadresa</vt:lpstr>
      <vt:lpstr>Stavba!Objednatel</vt:lpstr>
      <vt:lpstr>Stavba!Objekt</vt:lpstr>
      <vt:lpstr>'01 01 Pol'!Oblast_tisku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Nohelová Zuzana</dc:creator>
  <cp:lastModifiedBy>Jan Bůžek</cp:lastModifiedBy>
  <cp:lastPrinted>2019-03-19T12:27:02Z</cp:lastPrinted>
  <dcterms:created xsi:type="dcterms:W3CDTF">2009-04-08T07:15:50Z</dcterms:created>
  <dcterms:modified xsi:type="dcterms:W3CDTF">2024-06-02T15:53:27Z</dcterms:modified>
</cp:coreProperties>
</file>